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75" yWindow="555" windowWidth="14085" windowHeight="7590" tabRatio="642"/>
  </bookViews>
  <sheets>
    <sheet name="Annual Incentive Plans" sheetId="4" r:id="rId1"/>
    <sheet name="Long-Term Incentive Plans" sheetId="7" r:id="rId2"/>
  </sheets>
  <definedNames>
    <definedName name="E_Q_B_M_1110981647_107264_START" localSheetId="0">'Annual Incentive Plans'!#REF!</definedName>
    <definedName name="E_Q_B_M_1110981647_107264_START" localSheetId="1">'Long-Term Incentive Plans'!#REF!</definedName>
    <definedName name="E_Q_B_M_1111221627_136097_END" localSheetId="0">'Annual Incentive Plans'!#REF!</definedName>
    <definedName name="E_Q_B_M_1111221627_136097_END" localSheetId="1">'Long-Term Incentive Plans'!#REF!</definedName>
    <definedName name="E_Q_B_M_1113060019_113215_START" localSheetId="0">'Annual Incentive Plans'!#REF!</definedName>
    <definedName name="E_Q_B_M_1113060019_113215_START" localSheetId="1">'Long-Term Incentive Plans'!#REF!</definedName>
    <definedName name="E_Q_B_M_1113212346_141972_START" localSheetId="0">'Annual Incentive Plans'!#REF!</definedName>
    <definedName name="E_Q_B_M_1113212346_141972_START" localSheetId="1">'Long-Term Incentive Plans'!#REF!</definedName>
    <definedName name="E_Q_B_M_1120451631_154588_START" localSheetId="0">'Annual Incentive Plans'!#REF!</definedName>
    <definedName name="E_Q_B_M_1120451631_154588_START" localSheetId="1">'Long-Term Incentive Plans'!#REF!</definedName>
    <definedName name="E_Q_B_M_1120681051_116178_END" localSheetId="0">'Annual Incentive Plans'!#REF!</definedName>
    <definedName name="E_Q_B_M_1120681051_116178_END" localSheetId="1">'Long-Term Incentive Plans'!#REF!</definedName>
    <definedName name="E_Q_B_M_1120721507_118443_END" localSheetId="0">'Annual Incentive Plans'!#REF!</definedName>
    <definedName name="E_Q_B_M_1120721507_118443_END" localSheetId="1">'Long-Term Incentive Plans'!#REF!</definedName>
    <definedName name="E_Q_B_M_1120721507_118443_START" localSheetId="0">'Annual Incentive Plans'!#REF!</definedName>
    <definedName name="E_Q_B_M_1120721507_118443_START" localSheetId="1">'Long-Term Incentive Plans'!#REF!</definedName>
    <definedName name="E_Q_B_M_1120721507_129099_END" localSheetId="0">'Annual Incentive Plans'!#REF!</definedName>
    <definedName name="E_Q_B_M_1120721507_129099_END" localSheetId="1">'Long-Term Incentive Plans'!#REF!</definedName>
    <definedName name="E_Q_B_M_1120721507_152974_END" localSheetId="0">'Annual Incentive Plans'!#REF!</definedName>
    <definedName name="E_Q_B_M_1120721507_152974_END" localSheetId="1">'Long-Term Incentive Plans'!#REF!</definedName>
    <definedName name="E_Q_B_M_1120731337_101651_START" localSheetId="0">'Annual Incentive Plans'!#REF!</definedName>
    <definedName name="E_Q_B_M_1120731337_101651_START" localSheetId="1">'Long-Term Incentive Plans'!#REF!</definedName>
    <definedName name="E_Q_B_M_1120811324_101815_END" localSheetId="0">'Annual Incentive Plans'!#REF!</definedName>
    <definedName name="E_Q_B_M_1120811324_101815_END" localSheetId="1">'Long-Term Incentive Plans'!#REF!</definedName>
    <definedName name="E_Q_B_M_1120811352_101626_END" localSheetId="0">'Annual Incentive Plans'!#REF!</definedName>
    <definedName name="E_Q_B_M_1120811352_101626_END" localSheetId="1">'Long-Term Incentive Plans'!#REF!</definedName>
    <definedName name="E_Q_B_M_1120812331_159511_END" localSheetId="0">'Annual Incentive Plans'!#REF!</definedName>
    <definedName name="E_Q_B_M_1120812331_159511_END" localSheetId="1">'Long-Term Incentive Plans'!#REF!</definedName>
    <definedName name="E_Q_B_M_1120862349_120402_START" localSheetId="0">'Annual Incentive Plans'!#REF!</definedName>
    <definedName name="E_Q_B_M_1120862349_120402_START" localSheetId="1">'Long-Term Incentive Plans'!#REF!</definedName>
    <definedName name="E_Q_B_M_1120862349_132653_END" localSheetId="0">'Annual Incentive Plans'!#REF!</definedName>
    <definedName name="E_Q_B_M_1120862349_132653_END" localSheetId="1">'Long-Term Incentive Plans'!#REF!</definedName>
    <definedName name="E_Q_B_M_1121011307_115307_END" localSheetId="0">'Annual Incentive Plans'!#REF!</definedName>
    <definedName name="E_Q_B_M_1121011307_115307_END" localSheetId="1">'Long-Term Incentive Plans'!#REF!</definedName>
    <definedName name="E_Q_B_M_1121090059_149117_END" localSheetId="0">'Annual Incentive Plans'!#REF!</definedName>
    <definedName name="E_Q_B_M_1121090059_149117_END" localSheetId="1">'Long-Term Incentive Plans'!#REF!</definedName>
    <definedName name="E_Q_B_M_1121090104_102351_START" localSheetId="0">'Annual Incentive Plans'!#REF!</definedName>
    <definedName name="E_Q_B_M_1121090104_102351_START" localSheetId="1">'Long-Term Incentive Plans'!#REF!</definedName>
    <definedName name="E_Q_B_M_1121221419_114931_END" localSheetId="0">'Annual Incentive Plans'!#REF!</definedName>
    <definedName name="E_Q_B_M_1121221419_114931_END" localSheetId="1">'Long-Term Incentive Plans'!#REF!</definedName>
    <definedName name="E_Q_B_M_1121221545_129407_END" localSheetId="0">'Annual Incentive Plans'!#REF!</definedName>
    <definedName name="E_Q_B_M_1121221545_129407_END" localSheetId="1">'Long-Term Incentive Plans'!#REF!</definedName>
    <definedName name="E_Q_B_M_1122680121_101445_END" localSheetId="0">'Annual Incentive Plans'!#REF!</definedName>
    <definedName name="E_Q_B_M_1122680121_101445_END" localSheetId="1">'Long-Term Incentive Plans'!#REF!</definedName>
    <definedName name="E_Q_B_M_1130762018_100049_END" localSheetId="1">'Long-Term Incentive Plans'!#REF!</definedName>
    <definedName name="_xlnm.Print_Area" localSheetId="0">'Annual Incentive Plans'!$A$1:$BL$32</definedName>
    <definedName name="_xlnm.Print_Area" localSheetId="1">'Long-Term Incentive Plans'!$A$1:$AY$30</definedName>
    <definedName name="_xlnm.Print_Titles" localSheetId="0">'Annual Incentive Plans'!$A:$C,'Annual Incentive Plans'!$8:$9</definedName>
    <definedName name="_xlnm.Print_Titles" localSheetId="1">'Long-Term Incentive Plans'!$A:$C,'Long-Term Incentive Plans'!$8:$9</definedName>
  </definedNames>
  <calcPr calcId="145621"/>
</workbook>
</file>

<file path=xl/calcChain.xml><?xml version="1.0" encoding="utf-8"?>
<calcChain xmlns="http://schemas.openxmlformats.org/spreadsheetml/2006/main">
  <c r="I24" i="7" l="1"/>
  <c r="AE24" i="7" s="1"/>
  <c r="I23" i="7"/>
  <c r="AE23" i="7" s="1"/>
  <c r="AV22" i="7"/>
  <c r="AU22" i="7"/>
  <c r="I22" i="7"/>
  <c r="AE22" i="7" s="1"/>
  <c r="I21" i="7"/>
  <c r="AE21" i="7" s="1"/>
  <c r="I20" i="7"/>
  <c r="AE20" i="7" s="1"/>
  <c r="AV19" i="7"/>
  <c r="AU19" i="7"/>
  <c r="I19" i="7"/>
  <c r="AE19" i="7" s="1"/>
  <c r="I18" i="7"/>
  <c r="AE18" i="7" s="1"/>
  <c r="I17" i="7"/>
  <c r="AE17" i="7" s="1"/>
  <c r="AV16" i="7"/>
  <c r="AU16" i="7"/>
  <c r="I16" i="7"/>
  <c r="AE16" i="7" s="1"/>
  <c r="I15" i="7"/>
  <c r="AE15" i="7" s="1"/>
  <c r="I14" i="7"/>
  <c r="AE14" i="7" s="1"/>
  <c r="AV13" i="7"/>
  <c r="AU13" i="7"/>
  <c r="I13" i="7"/>
  <c r="AE13" i="7" s="1"/>
  <c r="I12" i="7"/>
  <c r="AE12" i="7" s="1"/>
  <c r="I11" i="7"/>
  <c r="AE11" i="7" s="1"/>
  <c r="I10" i="7"/>
  <c r="H10" i="4" l="1"/>
  <c r="H11" i="4"/>
  <c r="H12" i="4"/>
  <c r="H13" i="4"/>
  <c r="H14" i="4"/>
  <c r="H15" i="4"/>
  <c r="H16" i="4"/>
  <c r="H17" i="4"/>
  <c r="H18" i="4"/>
  <c r="H19" i="4"/>
  <c r="H20" i="4"/>
  <c r="H21" i="4"/>
  <c r="H22" i="4"/>
  <c r="H23" i="4"/>
  <c r="H24" i="4"/>
  <c r="H25" i="4"/>
  <c r="H26" i="4"/>
  <c r="H27" i="4"/>
  <c r="H28" i="4"/>
  <c r="H29" i="4"/>
  <c r="H30" i="4"/>
  <c r="BK15" i="4" l="1"/>
  <c r="BI15" i="4"/>
  <c r="BG15" i="4"/>
  <c r="BB15" i="4"/>
  <c r="AP15" i="4"/>
  <c r="BK14" i="4"/>
  <c r="BI14" i="4"/>
  <c r="BG14" i="4"/>
  <c r="BB14" i="4"/>
  <c r="AP14" i="4"/>
  <c r="BK13" i="4"/>
  <c r="BI13" i="4"/>
  <c r="BG13" i="4"/>
  <c r="BB13" i="4"/>
  <c r="AP13" i="4"/>
  <c r="BK12" i="4"/>
  <c r="BB12" i="4"/>
  <c r="AP12" i="4"/>
  <c r="BK11" i="4"/>
  <c r="BB11" i="4"/>
  <c r="AP11" i="4"/>
  <c r="BK10" i="4"/>
  <c r="BB10" i="4"/>
  <c r="AK10" i="4"/>
  <c r="BK27" i="4"/>
  <c r="BI27" i="4"/>
  <c r="BG27" i="4"/>
  <c r="BB27" i="4"/>
  <c r="AP27" i="4"/>
  <c r="BK26" i="4"/>
  <c r="BI26" i="4"/>
  <c r="BG26" i="4"/>
  <c r="BB26" i="4"/>
  <c r="AP26" i="4"/>
  <c r="BK25" i="4"/>
  <c r="BI25" i="4"/>
  <c r="BG25" i="4"/>
  <c r="BB25" i="4"/>
  <c r="AP25" i="4"/>
  <c r="BK24" i="4"/>
  <c r="BB24" i="4"/>
  <c r="AP24" i="4"/>
  <c r="BK23" i="4"/>
  <c r="BB23" i="4"/>
  <c r="AP23" i="4"/>
  <c r="BK22" i="4"/>
  <c r="BB22" i="4"/>
  <c r="AK22" i="4"/>
  <c r="BK21" i="4"/>
  <c r="AP21" i="4"/>
  <c r="BK20" i="4"/>
  <c r="AP20" i="4"/>
  <c r="BK19" i="4"/>
  <c r="AK19" i="4"/>
  <c r="AP19" i="4"/>
  <c r="BK18" i="4"/>
  <c r="AP18" i="4"/>
  <c r="BK17" i="4"/>
  <c r="AP17" i="4"/>
  <c r="BK16" i="4"/>
  <c r="AK16" i="4"/>
  <c r="BK30" i="4"/>
  <c r="AP30" i="4"/>
  <c r="BK29" i="4"/>
  <c r="AP29" i="4"/>
  <c r="BK28" i="4"/>
  <c r="AK28" i="4"/>
  <c r="AP28" i="4"/>
  <c r="AP22" i="4" l="1"/>
  <c r="AP10" i="4"/>
  <c r="AP16" i="4"/>
  <c r="AE10" i="7" l="1"/>
  <c r="AV10" i="7" l="1"/>
  <c r="AU10" i="7"/>
</calcChain>
</file>

<file path=xl/sharedStrings.xml><?xml version="1.0" encoding="utf-8"?>
<sst xmlns="http://schemas.openxmlformats.org/spreadsheetml/2006/main" count="753" uniqueCount="132">
  <si>
    <t>FY End</t>
  </si>
  <si>
    <t>Company Name</t>
  </si>
  <si>
    <t>Ticker</t>
  </si>
  <si>
    <t xml:space="preserve"> </t>
  </si>
  <si>
    <t>Weighting</t>
  </si>
  <si>
    <t>Threshold
Payout
as % of
Target</t>
  </si>
  <si>
    <t>Maximum
Payout
as % of
Target</t>
  </si>
  <si>
    <t>Threshold
Performance</t>
  </si>
  <si>
    <t>Target
Performance</t>
  </si>
  <si>
    <t>Maximum
Performance</t>
  </si>
  <si>
    <t>Award Type</t>
  </si>
  <si>
    <t>Performance
Period
(Years)</t>
  </si>
  <si>
    <t>Annual Incentive Plans</t>
  </si>
  <si>
    <t>Long-Term Incentive Plans</t>
  </si>
  <si>
    <t>Metric Level</t>
  </si>
  <si>
    <t>Metric Unit</t>
  </si>
  <si>
    <t>Actual
Performance</t>
  </si>
  <si>
    <t>Metric Payout
Type</t>
  </si>
  <si>
    <t>Financial
Metrics
Weighting</t>
  </si>
  <si>
    <t>Non-Financial
Metrics
Weighting</t>
  </si>
  <si>
    <t>Relative To</t>
  </si>
  <si>
    <t>ND = Not Disclosed</t>
  </si>
  <si>
    <t>Individual
Performance</t>
  </si>
  <si>
    <t>Payout vs.
Target</t>
  </si>
  <si>
    <t>Payout vs. Target</t>
  </si>
  <si>
    <t>Actual
Adjustment</t>
  </si>
  <si>
    <t>Non-Financial
Metrics
List</t>
  </si>
  <si>
    <t>Actual Target</t>
  </si>
  <si>
    <t>Actual Payout</t>
  </si>
  <si>
    <t>Corporate
Performance
Score</t>
  </si>
  <si>
    <t>Total Payout
as % of
Target</t>
  </si>
  <si>
    <t>Threshold
Performance as
% of Target</t>
  </si>
  <si>
    <t>Maximum
Performance as
% of Target</t>
  </si>
  <si>
    <t>Performance
vs. Target</t>
  </si>
  <si>
    <t>Definition Text</t>
  </si>
  <si>
    <t>Performance
Period</t>
  </si>
  <si>
    <t>WEIGHTING SUMMARY AND INDIVIDUAL PERFORMANCE</t>
  </si>
  <si>
    <t>PAYOUT SUMMARY</t>
  </si>
  <si>
    <t>Post-Performance
Time-Based
Vesting Period</t>
  </si>
  <si>
    <t>Definition/
Adjustments
Text</t>
  </si>
  <si>
    <t>Discretionary
Considerations
Disclosure</t>
  </si>
  <si>
    <t>Market Based
Metrics
Weighting</t>
  </si>
  <si>
    <t>Forward
Looking
Disclosure</t>
  </si>
  <si>
    <t>Executive Name</t>
  </si>
  <si>
    <t>Yes</t>
  </si>
  <si>
    <t>No</t>
  </si>
  <si>
    <t>Operating Income</t>
  </si>
  <si>
    <t>Annual</t>
  </si>
  <si>
    <t>Range</t>
  </si>
  <si>
    <t>Corporate</t>
  </si>
  <si>
    <t>Millions</t>
  </si>
  <si>
    <t>Revenue</t>
  </si>
  <si>
    <t>Units</t>
  </si>
  <si>
    <t>As Stated</t>
  </si>
  <si>
    <t>Cash Flow</t>
  </si>
  <si>
    <t>Business Unit</t>
  </si>
  <si>
    <t>TSR</t>
  </si>
  <si>
    <t>50th</t>
  </si>
  <si>
    <t>N/A</t>
  </si>
  <si>
    <t># of Financial
Metrics</t>
  </si>
  <si>
    <t>25th</t>
  </si>
  <si>
    <t>Tranche
Year</t>
  </si>
  <si>
    <t xml:space="preserve">
Full
Performance
Period</t>
  </si>
  <si>
    <t>Operating Income/Margin</t>
  </si>
  <si>
    <t>Performance Peer Group</t>
  </si>
  <si>
    <t>FY14-FY16</t>
  </si>
  <si>
    <t>85th</t>
  </si>
  <si>
    <t xml:space="preserve"> OTHER PLAN FEATURES</t>
  </si>
  <si>
    <t>Down
Discretion</t>
  </si>
  <si>
    <t>Up
Discretion</t>
  </si>
  <si>
    <t>Threshold
Multiplier</t>
  </si>
  <si>
    <t>Maximum
Multiplier</t>
  </si>
  <si>
    <t>x</t>
  </si>
  <si>
    <t>Free Cash Flow</t>
  </si>
  <si>
    <t>Up</t>
  </si>
  <si>
    <t>ROC/ROIC</t>
  </si>
  <si>
    <t>Average Annual ROIC</t>
  </si>
  <si>
    <t>Board Discretion
Used</t>
  </si>
  <si>
    <t>$849.2 million of operating cash flow less $201.3 million of net capital expenditures</t>
  </si>
  <si>
    <t xml:space="preserve">In determining payouts, the Compensation Committee has the discretion to adjust BD’s average ROIC to account for acquisitions and divestitures, and for items that are not considered part of our ordinary operations, and to remove companies from the TSR Group, or adjust the TSR of companies within the TSR Group or BD, to account for acquisitions or mergers or other significant events, such as a changes in capital structure. 
</t>
  </si>
  <si>
    <t xml:space="preserve">In the event BD has a negative absolute TSR for the Performance Period, the factor assigned to relative TSR may not be more than at 100%, regardless of BD’s TSR relative to the TSR Group. The Compensation Committee believes that in instances where BD has a negative absolute TSR, BD’s executives should still be rewarded for superior TSR performance relative to the TSR Group, but that it is appropriate that the payout be limited. In determining payouts, the Compensation Committee has the discretion to adjust BD’s average ROIC to account for acquisitions and divestitures, and for items that are not considered part of our ordinary operations, and to remove companies from the TSR Group, or adjust the TSR of companies within the TSR Group or BD, to account for acquisitions or mergers or other significant events, such as a changes in capital structure. </t>
  </si>
  <si>
    <t>Modifier Cap, Metric #2</t>
  </si>
  <si>
    <t>FY ID</t>
  </si>
  <si>
    <t>Metric
Number</t>
  </si>
  <si>
    <t>Metric
As Disclosed</t>
  </si>
  <si>
    <t>Award Number</t>
  </si>
  <si>
    <t>Title</t>
  </si>
  <si>
    <t>Business Unit
Executive</t>
  </si>
  <si>
    <t>Plan ID
(Ticker-Year-NEO Name)</t>
  </si>
  <si>
    <t>Corporate
Metrics
Weighting</t>
  </si>
  <si>
    <t>Business Unit
Metrics
Weighting</t>
  </si>
  <si>
    <t>COMPANY AND EXECUTIVE DETAILS</t>
  </si>
  <si>
    <t>Metric ID
(Ticker-Year-
NEO Name-
Metric Number)</t>
  </si>
  <si>
    <t>Senior Vice President and Chief Financial Officer</t>
  </si>
  <si>
    <t>Chairman of the Board, President and Chief Executive Officer</t>
  </si>
  <si>
    <t>Senior Vice President, Human Resources and Administration</t>
  </si>
  <si>
    <t>Executive #1</t>
  </si>
  <si>
    <t>Executive #2</t>
  </si>
  <si>
    <t>Executive #3</t>
  </si>
  <si>
    <t>Executive #4</t>
  </si>
  <si>
    <t>Executive #5</t>
  </si>
  <si>
    <t>Group President</t>
  </si>
  <si>
    <t>XYZ Corp.</t>
  </si>
  <si>
    <t>XYZ</t>
  </si>
  <si>
    <t>Plan ID
(Ticker-Year-
Award Number-
NEO Name)</t>
  </si>
  <si>
    <t>Chief Executive Officer, President and Chairman of the Board</t>
  </si>
  <si>
    <t>Metric ID
(Ticker-Year-
Award Number-
NEO Name-
Metric Number)</t>
  </si>
  <si>
    <t>AWARD DETAILS</t>
  </si>
  <si>
    <t>Threshold
Award</t>
  </si>
  <si>
    <t>Target
Award</t>
  </si>
  <si>
    <t>Maximum
Award</t>
  </si>
  <si>
    <t>GDPV
(As Disclosed)</t>
  </si>
  <si>
    <t>Chief Financial Officer and Executive Vice President, Administration</t>
  </si>
  <si>
    <t>Chief Operating Officer and Executive Vice President</t>
  </si>
  <si>
    <t>Senior Vice President and General Counsel</t>
  </si>
  <si>
    <t>Senior Vice President, Research and Development and Chief Medical Officer</t>
  </si>
  <si>
    <t>WEIGHTING SUMMARY</t>
  </si>
  <si>
    <t>Umbrella Plan</t>
  </si>
  <si>
    <t>Circuit Breaker</t>
  </si>
  <si>
    <t>Discretionary Plan</t>
  </si>
  <si>
    <t>Relative</t>
  </si>
  <si>
    <t>Growth Metric</t>
  </si>
  <si>
    <t>Circuit
Breaker</t>
  </si>
  <si>
    <t>Independent
Measurement
Period</t>
  </si>
  <si>
    <t>Non-Financial
Modifier</t>
  </si>
  <si>
    <t>Non-Financial
Modifier/
Individual
Performance</t>
  </si>
  <si>
    <t xml:space="preserve">
Non-Financial
Metrics
Weighting</t>
  </si>
  <si>
    <t xml:space="preserve">
Non-Financial
Metrics
List</t>
  </si>
  <si>
    <t>Standardized
Metric Name</t>
  </si>
  <si>
    <t>Metric Category</t>
  </si>
  <si>
    <t>Financial</t>
  </si>
  <si>
    <t>METRIC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</si>
</sst>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mm/yy"/>
    <numFmt numFmtId="165" formatCode="_(&quot;$&quot;* #,##0_);_(&quot;$&quot;* \(#,##0\);_(&quot;$&quot;* &quot;-&quot;??_);_(@_)"/>
    <numFmt numFmtId="166" formatCode="_(&quot;$&quot;* #,##0.000_);_(&quot;$&quot;* \(#,##0.000\);_(&quot;$&quot;* &quot;-&quot;??_);_(@_)"/>
    <numFmt numFmtId="167" formatCode="0.000%"/>
    <numFmt numFmtId="168" formatCode="0.000"/>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i/>
      <sz val="10"/>
      <name val="Arial"/>
      <family val="2"/>
    </font>
    <font>
      <b/>
      <sz val="10"/>
      <name val="Arial"/>
      <family val="2"/>
    </font>
    <font>
      <sz val="10"/>
      <name val="Arial"/>
      <family val="2"/>
    </font>
    <font>
      <sz val="10"/>
      <name val="Arial"/>
      <family val="2"/>
    </font>
    <font>
      <sz val="10"/>
      <name val="Arial"/>
      <family val="2"/>
    </font>
    <font>
      <b/>
      <sz val="12"/>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17"/>
      <name val="Calibri"/>
      <family val="2"/>
    </font>
    <font>
      <u/>
      <sz val="8.5"/>
      <color indexed="12"/>
      <name val="Arial"/>
      <family val="2"/>
    </font>
    <font>
      <sz val="11"/>
      <color indexed="62"/>
      <name val="Calibri"/>
      <family val="2"/>
    </font>
    <font>
      <sz val="11"/>
      <color indexed="60"/>
      <name val="Calibri"/>
      <family val="2"/>
    </font>
    <font>
      <sz val="10"/>
      <name val="Calibri"/>
      <family val="2"/>
      <scheme val="minor"/>
    </font>
    <font>
      <sz val="11"/>
      <name val="Calibri"/>
      <family val="2"/>
      <scheme val="minor"/>
    </font>
    <font>
      <b/>
      <sz val="11"/>
      <name val="Calibri"/>
      <family val="2"/>
      <scheme val="minor"/>
    </font>
    <font>
      <b/>
      <sz val="16"/>
      <name val="Calibri"/>
      <family val="2"/>
      <scheme val="minor"/>
    </font>
    <font>
      <sz val="16"/>
      <name val="Calibri"/>
      <family val="2"/>
      <scheme val="minor"/>
    </font>
    <font>
      <b/>
      <sz val="11"/>
      <color indexed="9"/>
      <name val="Calibri"/>
      <family val="2"/>
      <scheme val="minor"/>
    </font>
    <font>
      <sz val="11"/>
      <color indexed="9"/>
      <name val="Calibri"/>
      <family val="2"/>
      <scheme val="minor"/>
    </font>
    <font>
      <sz val="10"/>
      <color indexed="9"/>
      <name val="Calibri"/>
      <family val="2"/>
      <scheme val="minor"/>
    </font>
    <font>
      <b/>
      <sz val="12"/>
      <color indexed="9"/>
      <name val="Calibri"/>
      <family val="2"/>
      <scheme val="minor"/>
    </font>
  </fonts>
  <fills count="4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8"/>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rgb="FFCCFFFF"/>
        <bgColor indexed="64"/>
      </patternFill>
    </fill>
  </fills>
  <borders count="31">
    <border>
      <left/>
      <right/>
      <top/>
      <bottom/>
      <diagonal/>
    </border>
    <border>
      <left/>
      <right/>
      <top style="thin">
        <color indexed="64"/>
      </top>
      <bottom style="thin">
        <color indexed="18"/>
      </bottom>
      <diagonal/>
    </border>
    <border>
      <left/>
      <right/>
      <top style="thin">
        <color indexed="64"/>
      </top>
      <bottom style="thin">
        <color indexed="9"/>
      </bottom>
      <diagonal/>
    </border>
    <border>
      <left style="thin">
        <color indexed="64"/>
      </left>
      <right/>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64"/>
      </top>
      <bottom style="thin">
        <color theme="0"/>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theme="0"/>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auto="1"/>
      </left>
      <right style="thin">
        <color theme="0" tint="-0.24994659260841701"/>
      </right>
      <top style="thin">
        <color theme="0" tint="-0.24994659260841701"/>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theme="0"/>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indexed="64"/>
      </right>
      <top style="thin">
        <color auto="1"/>
      </top>
      <bottom style="thin">
        <color theme="0" tint="-0.24994659260841701"/>
      </bottom>
      <diagonal/>
    </border>
  </borders>
  <cellStyleXfs count="91">
    <xf numFmtId="0" fontId="0" fillId="0" borderId="0"/>
    <xf numFmtId="9" fontId="23" fillId="0" borderId="0" applyFont="0" applyFill="0" applyBorder="0" applyAlignment="0" applyProtection="0"/>
    <xf numFmtId="44" fontId="28" fillId="0" borderId="0" applyFont="0" applyFill="0" applyBorder="0" applyAlignment="0" applyProtection="0"/>
    <xf numFmtId="0" fontId="22" fillId="0" borderId="0"/>
    <xf numFmtId="0" fontId="29" fillId="0" borderId="0"/>
    <xf numFmtId="9" fontId="23" fillId="0" borderId="0" applyFont="0" applyFill="0" applyBorder="0" applyAlignment="0" applyProtection="0"/>
    <xf numFmtId="44" fontId="23" fillId="0" borderId="0" applyFont="0" applyFill="0" applyBorder="0" applyAlignment="0" applyProtection="0"/>
    <xf numFmtId="43" fontId="29" fillId="0" borderId="0" applyFont="0" applyFill="0" applyBorder="0" applyAlignment="0" applyProtection="0"/>
    <xf numFmtId="0" fontId="21" fillId="0" borderId="0"/>
    <xf numFmtId="43" fontId="30" fillId="0" borderId="0" applyFont="0" applyFill="0" applyBorder="0" applyAlignment="0" applyProtection="0"/>
    <xf numFmtId="0" fontId="20" fillId="0" borderId="0"/>
    <xf numFmtId="0" fontId="23" fillId="0" borderId="0"/>
    <xf numFmtId="0" fontId="19" fillId="0" borderId="0"/>
    <xf numFmtId="0" fontId="18" fillId="0" borderId="0"/>
    <xf numFmtId="0" fontId="18" fillId="14"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47" fillId="16"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28" borderId="0" applyNumberFormat="0" applyBorder="0" applyAlignment="0" applyProtection="0"/>
    <xf numFmtId="0" fontId="47" fillId="32" borderId="0" applyNumberFormat="0" applyBorder="0" applyAlignment="0" applyProtection="0"/>
    <xf numFmtId="0" fontId="47" fillId="36"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21" borderId="0" applyNumberFormat="0" applyBorder="0" applyAlignment="0" applyProtection="0"/>
    <xf numFmtId="0" fontId="47" fillId="25" borderId="0" applyNumberFormat="0" applyBorder="0" applyAlignment="0" applyProtection="0"/>
    <xf numFmtId="0" fontId="47" fillId="29" borderId="0" applyNumberFormat="0" applyBorder="0" applyAlignment="0" applyProtection="0"/>
    <xf numFmtId="0" fontId="47" fillId="33" borderId="0" applyNumberFormat="0" applyBorder="0" applyAlignment="0" applyProtection="0"/>
    <xf numFmtId="0" fontId="38" fillId="7" borderId="0" applyNumberFormat="0" applyBorder="0" applyAlignment="0" applyProtection="0"/>
    <xf numFmtId="0" fontId="42" fillId="10" borderId="11" applyNumberFormat="0" applyAlignment="0" applyProtection="0"/>
    <xf numFmtId="0" fontId="44" fillId="11" borderId="14" applyNumberFormat="0" applyAlignment="0" applyProtection="0"/>
    <xf numFmtId="0" fontId="46" fillId="0" borderId="0" applyNumberFormat="0" applyFill="0" applyBorder="0" applyAlignment="0" applyProtection="0"/>
    <xf numFmtId="0" fontId="48" fillId="37" borderId="0" applyNumberFormat="0" applyBorder="0" applyAlignment="0" applyProtection="0"/>
    <xf numFmtId="0" fontId="37" fillId="6" borderId="0" applyNumberFormat="0" applyBorder="0" applyAlignment="0" applyProtection="0"/>
    <xf numFmtId="0" fontId="34" fillId="0" borderId="8" applyNumberFormat="0" applyFill="0" applyAlignment="0" applyProtection="0"/>
    <xf numFmtId="0" fontId="35" fillId="0" borderId="9" applyNumberFormat="0" applyFill="0" applyAlignment="0" applyProtection="0"/>
    <xf numFmtId="0" fontId="36" fillId="0" borderId="10" applyNumberFormat="0" applyFill="0" applyAlignment="0" applyProtection="0"/>
    <xf numFmtId="0" fontId="36"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38" borderId="17" applyNumberFormat="0" applyAlignment="0" applyProtection="0"/>
    <xf numFmtId="0" fontId="40" fillId="9" borderId="11" applyNumberFormat="0" applyAlignment="0" applyProtection="0"/>
    <xf numFmtId="0" fontId="43" fillId="0" borderId="13" applyNumberFormat="0" applyFill="0" applyAlignment="0" applyProtection="0"/>
    <xf numFmtId="0" fontId="51" fillId="39" borderId="0" applyNumberFormat="0" applyBorder="0" applyAlignment="0" applyProtection="0"/>
    <xf numFmtId="0" fontId="39" fillId="8" borderId="0" applyNumberFormat="0" applyBorder="0" applyAlignment="0" applyProtection="0"/>
    <xf numFmtId="0" fontId="23" fillId="0" borderId="0"/>
    <xf numFmtId="0" fontId="18" fillId="0" borderId="0"/>
    <xf numFmtId="0" fontId="23" fillId="40" borderId="18" applyNumberFormat="0" applyFont="0" applyAlignment="0" applyProtection="0"/>
    <xf numFmtId="0" fontId="18" fillId="12" borderId="15" applyNumberFormat="0" applyFont="0" applyAlignment="0" applyProtection="0"/>
    <xf numFmtId="0" fontId="18" fillId="12" borderId="15" applyNumberFormat="0" applyFont="0" applyAlignment="0" applyProtection="0"/>
    <xf numFmtId="0" fontId="41" fillId="10" borderId="12" applyNumberFormat="0" applyAlignment="0" applyProtection="0"/>
    <xf numFmtId="0" fontId="33" fillId="0" borderId="0" applyNumberFormat="0" applyFill="0" applyBorder="0" applyAlignment="0" applyProtection="0"/>
    <xf numFmtId="0" fontId="32" fillId="0" borderId="16" applyNumberFormat="0" applyFill="0" applyAlignment="0" applyProtection="0"/>
    <xf numFmtId="0" fontId="45" fillId="0" borderId="0" applyNumberFormat="0" applyFill="0" applyBorder="0" applyAlignment="0" applyProtection="0"/>
    <xf numFmtId="43" fontId="23" fillId="0" borderId="0" applyFont="0" applyFill="0" applyBorder="0" applyAlignment="0" applyProtection="0"/>
    <xf numFmtId="0" fontId="17" fillId="0" borderId="0"/>
    <xf numFmtId="0" fontId="16" fillId="0" borderId="0"/>
    <xf numFmtId="0" fontId="15" fillId="0" borderId="0"/>
    <xf numFmtId="43" fontId="23" fillId="0" borderId="0" applyFont="0" applyFill="0" applyBorder="0" applyAlignment="0" applyProtection="0"/>
    <xf numFmtId="0" fontId="14" fillId="0" borderId="0"/>
    <xf numFmtId="0" fontId="13" fillId="0" borderId="0"/>
    <xf numFmtId="0" fontId="11" fillId="0" borderId="0"/>
    <xf numFmtId="0" fontId="10"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cellStyleXfs>
  <cellXfs count="183">
    <xf numFmtId="0" fontId="0" fillId="0" borderId="0" xfId="0"/>
    <xf numFmtId="0" fontId="25" fillId="2" borderId="0" xfId="0" applyFont="1" applyFill="1" applyBorder="1" applyAlignment="1">
      <alignment horizontal="center"/>
    </xf>
    <xf numFmtId="0" fontId="0" fillId="2" borderId="0" xfId="0" applyFill="1" applyAlignment="1">
      <alignment horizontal="center"/>
    </xf>
    <xf numFmtId="0" fontId="25" fillId="2" borderId="0" xfId="0" applyFont="1" applyFill="1" applyBorder="1" applyAlignment="1"/>
    <xf numFmtId="0" fontId="0" fillId="2" borderId="0" xfId="0" applyFill="1" applyAlignment="1"/>
    <xf numFmtId="0" fontId="26" fillId="2" borderId="0" xfId="0" applyFont="1" applyFill="1" applyAlignment="1"/>
    <xf numFmtId="0" fontId="23" fillId="2" borderId="0" xfId="0" applyFont="1" applyFill="1" applyBorder="1" applyAlignment="1">
      <alignment horizontal="left"/>
    </xf>
    <xf numFmtId="0" fontId="25" fillId="2" borderId="0" xfId="0" applyFont="1" applyFill="1" applyBorder="1" applyAlignment="1">
      <alignment horizontal="left"/>
    </xf>
    <xf numFmtId="0" fontId="0" fillId="2" borderId="0" xfId="0" applyFill="1" applyAlignment="1">
      <alignment horizontal="left"/>
    </xf>
    <xf numFmtId="0" fontId="0" fillId="5" borderId="0" xfId="0" applyFill="1" applyAlignment="1"/>
    <xf numFmtId="9" fontId="25" fillId="2" borderId="0" xfId="1" applyFont="1" applyFill="1" applyBorder="1" applyAlignment="1"/>
    <xf numFmtId="0" fontId="23" fillId="2" borderId="0" xfId="0" applyFont="1" applyFill="1" applyBorder="1" applyAlignment="1"/>
    <xf numFmtId="0" fontId="27" fillId="2" borderId="0" xfId="0" applyFont="1" applyFill="1" applyBorder="1" applyAlignment="1"/>
    <xf numFmtId="0" fontId="23" fillId="2" borderId="0" xfId="0" applyFont="1" applyFill="1" applyBorder="1" applyAlignment="1">
      <alignment horizontal="center"/>
    </xf>
    <xf numFmtId="9" fontId="27" fillId="2" borderId="0" xfId="1" applyFont="1" applyFill="1" applyBorder="1" applyAlignment="1"/>
    <xf numFmtId="3" fontId="23" fillId="2" borderId="0" xfId="0" applyNumberFormat="1" applyFont="1" applyFill="1" applyBorder="1" applyAlignment="1"/>
    <xf numFmtId="44" fontId="25" fillId="2" borderId="0" xfId="0" applyNumberFormat="1" applyFont="1" applyFill="1" applyBorder="1" applyAlignment="1"/>
    <xf numFmtId="0" fontId="31" fillId="2" borderId="0" xfId="0" applyFont="1" applyFill="1" applyBorder="1" applyAlignment="1"/>
    <xf numFmtId="166" fontId="25" fillId="2" borderId="0" xfId="0" applyNumberFormat="1" applyFont="1" applyFill="1" applyBorder="1" applyAlignment="1"/>
    <xf numFmtId="0" fontId="23" fillId="2" borderId="0" xfId="0" applyFont="1" applyFill="1" applyAlignment="1"/>
    <xf numFmtId="9" fontId="25" fillId="2" borderId="0" xfId="1" applyNumberFormat="1" applyFont="1" applyFill="1" applyBorder="1" applyAlignment="1"/>
    <xf numFmtId="0" fontId="0" fillId="5" borderId="0" xfId="0" applyFill="1" applyBorder="1" applyAlignment="1"/>
    <xf numFmtId="164" fontId="53" fillId="0" borderId="5" xfId="11" applyNumberFormat="1" applyFont="1" applyFill="1" applyBorder="1" applyAlignment="1">
      <alignment horizontal="center"/>
    </xf>
    <xf numFmtId="0" fontId="53" fillId="0" borderId="5" xfId="0" applyFont="1" applyFill="1" applyBorder="1" applyAlignment="1">
      <alignment horizontal="left"/>
    </xf>
    <xf numFmtId="9" fontId="53" fillId="0" borderId="5" xfId="1" applyFont="1" applyFill="1" applyBorder="1" applyAlignment="1">
      <alignment horizontal="center"/>
    </xf>
    <xf numFmtId="9" fontId="53" fillId="0" borderId="5" xfId="1" applyFont="1" applyFill="1" applyBorder="1" applyAlignment="1">
      <alignment horizontal="left"/>
    </xf>
    <xf numFmtId="0" fontId="53" fillId="0" borderId="5" xfId="1" applyNumberFormat="1" applyFont="1" applyFill="1" applyBorder="1" applyAlignment="1">
      <alignment horizontal="center"/>
    </xf>
    <xf numFmtId="9" fontId="53" fillId="0" borderId="5" xfId="1" applyNumberFormat="1" applyFont="1" applyFill="1" applyBorder="1" applyAlignment="1">
      <alignment horizontal="center"/>
    </xf>
    <xf numFmtId="165" fontId="53" fillId="0" borderId="5" xfId="2" applyNumberFormat="1" applyFont="1" applyFill="1" applyBorder="1" applyAlignment="1">
      <alignment horizontal="center"/>
    </xf>
    <xf numFmtId="165" fontId="53" fillId="0" borderId="5" xfId="6" applyNumberFormat="1" applyFont="1" applyFill="1" applyBorder="1" applyAlignment="1">
      <alignment horizontal="center"/>
    </xf>
    <xf numFmtId="0" fontId="55" fillId="2" borderId="0" xfId="0" applyFont="1" applyFill="1" applyBorder="1" applyAlignment="1"/>
    <xf numFmtId="0" fontId="56" fillId="2" borderId="0" xfId="0" applyFont="1" applyFill="1" applyBorder="1" applyAlignment="1">
      <alignment horizontal="center"/>
    </xf>
    <xf numFmtId="0" fontId="56" fillId="2" borderId="0" xfId="0" applyFont="1" applyFill="1" applyBorder="1" applyAlignment="1"/>
    <xf numFmtId="0" fontId="52" fillId="2" borderId="0" xfId="0" applyFont="1" applyFill="1" applyBorder="1" applyAlignment="1"/>
    <xf numFmtId="0" fontId="52" fillId="2" borderId="0" xfId="0" applyFont="1" applyFill="1" applyBorder="1" applyAlignment="1">
      <alignment horizontal="center"/>
    </xf>
    <xf numFmtId="0" fontId="54" fillId="3" borderId="3" xfId="0" applyFont="1" applyFill="1" applyBorder="1" applyAlignment="1">
      <alignment horizontal="center" wrapText="1"/>
    </xf>
    <xf numFmtId="0" fontId="54" fillId="3" borderId="0" xfId="0" applyFont="1" applyFill="1" applyBorder="1" applyAlignment="1">
      <alignment horizontal="center" wrapText="1"/>
    </xf>
    <xf numFmtId="3" fontId="54" fillId="3" borderId="0" xfId="0" applyNumberFormat="1" applyFont="1" applyFill="1" applyBorder="1" applyAlignment="1">
      <alignment horizontal="center" wrapText="1"/>
    </xf>
    <xf numFmtId="0" fontId="54" fillId="3" borderId="0" xfId="0" applyFont="1" applyFill="1" applyBorder="1" applyAlignment="1">
      <alignment horizontal="center" wrapText="1" shrinkToFit="1"/>
    </xf>
    <xf numFmtId="0" fontId="60" fillId="4" borderId="7" xfId="0" applyFont="1" applyFill="1" applyBorder="1" applyAlignment="1">
      <alignment horizontal="left"/>
    </xf>
    <xf numFmtId="9" fontId="53" fillId="5" borderId="0" xfId="1" applyFont="1" applyFill="1" applyBorder="1" applyAlignment="1">
      <alignment horizontal="center"/>
    </xf>
    <xf numFmtId="0" fontId="53" fillId="5" borderId="0" xfId="6" applyNumberFormat="1" applyFont="1" applyFill="1" applyBorder="1" applyAlignment="1">
      <alignment horizontal="center"/>
    </xf>
    <xf numFmtId="0" fontId="53" fillId="5" borderId="0" xfId="0" applyFont="1" applyFill="1" applyBorder="1" applyAlignment="1">
      <alignment horizontal="left"/>
    </xf>
    <xf numFmtId="164" fontId="53" fillId="0" borderId="5" xfId="0" applyNumberFormat="1" applyFont="1" applyFill="1" applyBorder="1" applyAlignment="1">
      <alignment horizontal="fill"/>
    </xf>
    <xf numFmtId="0" fontId="58" fillId="4" borderId="2" xfId="0" applyFont="1" applyFill="1" applyBorder="1" applyAlignment="1">
      <alignment horizontal="center"/>
    </xf>
    <xf numFmtId="0" fontId="58" fillId="4" borderId="2" xfId="0" applyFont="1" applyFill="1" applyBorder="1" applyAlignment="1">
      <alignment horizontal="left"/>
    </xf>
    <xf numFmtId="0" fontId="58" fillId="4" borderId="1" xfId="0" applyFont="1" applyFill="1" applyBorder="1" applyAlignment="1">
      <alignment horizontal="left"/>
    </xf>
    <xf numFmtId="0" fontId="57" fillId="4" borderId="6" xfId="0" applyFont="1" applyFill="1" applyBorder="1" applyAlignment="1">
      <alignment horizontal="left"/>
    </xf>
    <xf numFmtId="0" fontId="58" fillId="4" borderId="6" xfId="0" applyFont="1" applyFill="1" applyBorder="1" applyAlignment="1">
      <alignment horizontal="left"/>
    </xf>
    <xf numFmtId="9" fontId="53" fillId="0" borderId="5" xfId="1" applyFont="1" applyFill="1" applyBorder="1" applyAlignment="1"/>
    <xf numFmtId="0" fontId="0" fillId="5" borderId="0" xfId="0" applyFill="1" applyAlignment="1">
      <alignment horizontal="left"/>
    </xf>
    <xf numFmtId="167" fontId="25" fillId="2" borderId="0" xfId="1" applyNumberFormat="1" applyFont="1" applyFill="1" applyBorder="1" applyAlignment="1"/>
    <xf numFmtId="167" fontId="25" fillId="2" borderId="0" xfId="0" applyNumberFormat="1" applyFont="1" applyFill="1" applyBorder="1" applyAlignment="1"/>
    <xf numFmtId="168" fontId="25" fillId="2" borderId="0" xfId="0" applyNumberFormat="1" applyFont="1" applyFill="1" applyBorder="1" applyAlignment="1"/>
    <xf numFmtId="9" fontId="53" fillId="5" borderId="0" xfId="1" applyFont="1" applyFill="1" applyBorder="1" applyAlignment="1">
      <alignment horizontal="left"/>
    </xf>
    <xf numFmtId="0" fontId="59" fillId="5" borderId="0" xfId="0" applyFont="1" applyFill="1" applyBorder="1" applyAlignment="1">
      <alignment horizontal="left"/>
    </xf>
    <xf numFmtId="0" fontId="53" fillId="5" borderId="0" xfId="0" applyFont="1" applyFill="1" applyBorder="1" applyAlignment="1"/>
    <xf numFmtId="0" fontId="53" fillId="0" borderId="5" xfId="11" applyFont="1" applyFill="1" applyBorder="1" applyAlignment="1">
      <alignment horizontal="left"/>
    </xf>
    <xf numFmtId="0" fontId="58" fillId="4" borderId="19" xfId="0" applyFont="1" applyFill="1" applyBorder="1" applyAlignment="1">
      <alignment horizontal="left"/>
    </xf>
    <xf numFmtId="0" fontId="53" fillId="0" borderId="20" xfId="6" applyNumberFormat="1" applyFont="1" applyFill="1" applyBorder="1" applyAlignment="1">
      <alignment horizontal="fill"/>
    </xf>
    <xf numFmtId="9" fontId="53" fillId="0" borderId="20" xfId="1" applyFont="1" applyFill="1" applyBorder="1" applyAlignment="1">
      <alignment horizontal="fill"/>
    </xf>
    <xf numFmtId="164" fontId="53" fillId="0" borderId="22" xfId="11" applyNumberFormat="1" applyFont="1" applyFill="1" applyBorder="1" applyAlignment="1">
      <alignment horizontal="center"/>
    </xf>
    <xf numFmtId="0" fontId="53" fillId="0" borderId="22" xfId="0" applyFont="1" applyFill="1" applyBorder="1" applyAlignment="1">
      <alignment horizontal="left"/>
    </xf>
    <xf numFmtId="165" fontId="53" fillId="0" borderId="22" xfId="6" applyNumberFormat="1" applyFont="1" applyFill="1" applyBorder="1" applyAlignment="1">
      <alignment horizontal="center"/>
    </xf>
    <xf numFmtId="9" fontId="53" fillId="0" borderId="22" xfId="1" applyFont="1" applyFill="1" applyBorder="1" applyAlignment="1">
      <alignment horizontal="center"/>
    </xf>
    <xf numFmtId="9" fontId="53" fillId="0" borderId="22" xfId="1" applyFont="1" applyFill="1" applyBorder="1" applyAlignment="1">
      <alignment horizontal="left"/>
    </xf>
    <xf numFmtId="0" fontId="60" fillId="4" borderId="24" xfId="0" applyFont="1" applyFill="1" applyBorder="1" applyAlignment="1">
      <alignment horizontal="left"/>
    </xf>
    <xf numFmtId="164" fontId="53" fillId="0" borderId="5" xfId="11" applyNumberFormat="1" applyFont="1" applyFill="1" applyBorder="1" applyAlignment="1">
      <alignment horizontal="fill"/>
    </xf>
    <xf numFmtId="0" fontId="53" fillId="0" borderId="0" xfId="11" applyFont="1" applyFill="1" applyBorder="1" applyAlignment="1">
      <alignment horizontal="left"/>
    </xf>
    <xf numFmtId="9" fontId="53" fillId="0" borderId="5" xfId="1" applyFont="1" applyFill="1" applyBorder="1" applyAlignment="1">
      <alignment horizontal="fill"/>
    </xf>
    <xf numFmtId="0" fontId="54" fillId="3" borderId="25" xfId="0" applyFont="1" applyFill="1" applyBorder="1" applyAlignment="1">
      <alignment horizontal="center" wrapText="1" shrinkToFit="1"/>
    </xf>
    <xf numFmtId="0" fontId="56" fillId="5" borderId="0" xfId="0" applyFont="1" applyFill="1" applyBorder="1" applyAlignment="1"/>
    <xf numFmtId="0" fontId="52" fillId="5" borderId="0" xfId="0" applyFont="1" applyFill="1" applyBorder="1" applyAlignment="1"/>
    <xf numFmtId="0" fontId="60" fillId="5" borderId="0" xfId="0" applyFont="1" applyFill="1" applyBorder="1" applyAlignment="1">
      <alignment horizontal="left"/>
    </xf>
    <xf numFmtId="0" fontId="53" fillId="0" borderId="21" xfId="6" applyNumberFormat="1" applyFont="1" applyFill="1" applyBorder="1" applyAlignment="1">
      <alignment horizontal="fill"/>
    </xf>
    <xf numFmtId="0" fontId="53" fillId="0" borderId="22" xfId="1" applyNumberFormat="1" applyFont="1" applyFill="1" applyBorder="1" applyAlignment="1">
      <alignment horizontal="center"/>
    </xf>
    <xf numFmtId="0" fontId="23" fillId="2" borderId="0" xfId="0" applyNumberFormat="1" applyFont="1" applyFill="1" applyBorder="1" applyAlignment="1"/>
    <xf numFmtId="0" fontId="23" fillId="2" borderId="0" xfId="2" applyNumberFormat="1" applyFont="1" applyFill="1" applyBorder="1" applyAlignment="1"/>
    <xf numFmtId="0" fontId="25" fillId="2" borderId="0" xfId="1" applyNumberFormat="1" applyFont="1" applyFill="1" applyBorder="1" applyAlignment="1"/>
    <xf numFmtId="0" fontId="25" fillId="2" borderId="0" xfId="0" applyNumberFormat="1" applyFont="1" applyFill="1" applyBorder="1" applyAlignment="1"/>
    <xf numFmtId="0" fontId="25" fillId="2" borderId="0" xfId="9" applyNumberFormat="1" applyFont="1" applyFill="1" applyBorder="1" applyAlignment="1"/>
    <xf numFmtId="0" fontId="53" fillId="0" borderId="5" xfId="11" applyNumberFormat="1" applyFont="1" applyFill="1" applyBorder="1" applyAlignment="1">
      <alignment horizontal="center"/>
    </xf>
    <xf numFmtId="0" fontId="53" fillId="0" borderId="22" xfId="11" applyNumberFormat="1" applyFont="1" applyFill="1" applyBorder="1" applyAlignment="1">
      <alignment horizontal="center"/>
    </xf>
    <xf numFmtId="0" fontId="53" fillId="5" borderId="5" xfId="0" applyFont="1" applyFill="1" applyBorder="1" applyAlignment="1">
      <alignment horizontal="center"/>
    </xf>
    <xf numFmtId="0" fontId="12" fillId="5" borderId="0" xfId="10" applyFont="1" applyFill="1" applyBorder="1"/>
    <xf numFmtId="164" fontId="53" fillId="5" borderId="0" xfId="11" applyNumberFormat="1" applyFont="1" applyFill="1" applyBorder="1" applyAlignment="1">
      <alignment horizontal="center"/>
    </xf>
    <xf numFmtId="165" fontId="53" fillId="5" borderId="0" xfId="6" applyNumberFormat="1" applyFont="1" applyFill="1" applyBorder="1" applyAlignment="1">
      <alignment horizontal="center"/>
    </xf>
    <xf numFmtId="0" fontId="53" fillId="5" borderId="0" xfId="1" applyNumberFormat="1" applyFont="1" applyFill="1" applyBorder="1" applyAlignment="1">
      <alignment horizontal="center"/>
    </xf>
    <xf numFmtId="164" fontId="53" fillId="5" borderId="0" xfId="0" applyNumberFormat="1" applyFont="1" applyFill="1" applyBorder="1" applyAlignment="1">
      <alignment horizontal="fill"/>
    </xf>
    <xf numFmtId="9" fontId="53" fillId="5" borderId="0" xfId="1" applyFont="1" applyFill="1" applyBorder="1" applyAlignment="1">
      <alignment horizontal="fill"/>
    </xf>
    <xf numFmtId="0" fontId="53" fillId="5" borderId="0" xfId="6" applyNumberFormat="1" applyFont="1" applyFill="1" applyBorder="1" applyAlignment="1">
      <alignment horizontal="fill"/>
    </xf>
    <xf numFmtId="0" fontId="58" fillId="4" borderId="6" xfId="0" applyFont="1" applyFill="1" applyBorder="1" applyAlignment="1">
      <alignment horizontal="center"/>
    </xf>
    <xf numFmtId="0" fontId="60" fillId="4" borderId="6" xfId="0" applyFont="1" applyFill="1" applyBorder="1" applyAlignment="1">
      <alignment horizontal="left"/>
    </xf>
    <xf numFmtId="0" fontId="60" fillId="4" borderId="6" xfId="0" applyFont="1" applyFill="1" applyBorder="1" applyAlignment="1">
      <alignment horizontal="center"/>
    </xf>
    <xf numFmtId="0" fontId="60" fillId="4" borderId="26" xfId="0" applyFont="1" applyFill="1" applyBorder="1" applyAlignment="1">
      <alignment horizontal="left"/>
    </xf>
    <xf numFmtId="0" fontId="60" fillId="4" borderId="27" xfId="0" applyFont="1" applyFill="1" applyBorder="1" applyAlignment="1">
      <alignment horizontal="left"/>
    </xf>
    <xf numFmtId="164" fontId="53" fillId="5" borderId="5" xfId="11" applyNumberFormat="1" applyFont="1" applyFill="1" applyBorder="1" applyAlignment="1">
      <alignment horizontal="center"/>
    </xf>
    <xf numFmtId="0" fontId="53" fillId="5" borderId="5" xfId="11" applyNumberFormat="1" applyFont="1" applyFill="1" applyBorder="1" applyAlignment="1">
      <alignment horizontal="center"/>
    </xf>
    <xf numFmtId="9" fontId="53" fillId="5" borderId="5" xfId="1" applyFont="1" applyFill="1" applyBorder="1" applyAlignment="1">
      <alignment horizontal="left"/>
    </xf>
    <xf numFmtId="9" fontId="53" fillId="5" borderId="5" xfId="1" applyFont="1" applyFill="1" applyBorder="1" applyAlignment="1">
      <alignment horizontal="center"/>
    </xf>
    <xf numFmtId="0" fontId="53" fillId="5" borderId="5" xfId="11" applyNumberFormat="1" applyFont="1" applyFill="1" applyBorder="1" applyAlignment="1">
      <alignment horizontal="left"/>
    </xf>
    <xf numFmtId="0" fontId="53" fillId="5" borderId="5" xfId="0" applyFont="1" applyFill="1" applyBorder="1" applyAlignment="1">
      <alignment horizontal="left"/>
    </xf>
    <xf numFmtId="164" fontId="53" fillId="5" borderId="5" xfId="0" applyNumberFormat="1" applyFont="1" applyFill="1" applyBorder="1" applyAlignment="1">
      <alignment horizontal="fill"/>
    </xf>
    <xf numFmtId="164" fontId="53" fillId="5" borderId="5" xfId="0" applyNumberFormat="1" applyFont="1" applyFill="1" applyBorder="1" applyAlignment="1">
      <alignment horizontal="center"/>
    </xf>
    <xf numFmtId="9" fontId="53" fillId="5" borderId="5" xfId="1" applyFont="1" applyFill="1" applyBorder="1" applyAlignment="1">
      <alignment horizontal="fill"/>
    </xf>
    <xf numFmtId="0" fontId="53" fillId="5" borderId="5" xfId="1" applyNumberFormat="1" applyFont="1" applyFill="1" applyBorder="1" applyAlignment="1">
      <alignment horizontal="center"/>
    </xf>
    <xf numFmtId="9" fontId="53" fillId="5" borderId="5" xfId="1" applyNumberFormat="1" applyFont="1" applyFill="1" applyBorder="1" applyAlignment="1">
      <alignment horizontal="center"/>
    </xf>
    <xf numFmtId="165" fontId="53" fillId="5" borderId="5" xfId="6" applyNumberFormat="1" applyFont="1" applyFill="1" applyBorder="1" applyAlignment="1">
      <alignment horizontal="center"/>
    </xf>
    <xf numFmtId="0" fontId="53" fillId="5" borderId="5" xfId="1" applyNumberFormat="1" applyFont="1" applyFill="1" applyBorder="1" applyAlignment="1">
      <alignment horizontal="left"/>
    </xf>
    <xf numFmtId="9" fontId="53" fillId="5" borderId="5" xfId="1" applyFont="1" applyFill="1" applyBorder="1" applyAlignment="1">
      <alignment horizontal="center" wrapText="1"/>
    </xf>
    <xf numFmtId="0" fontId="53" fillId="5" borderId="20" xfId="6" applyNumberFormat="1" applyFont="1" applyFill="1" applyBorder="1" applyAlignment="1">
      <alignment horizontal="fill"/>
    </xf>
    <xf numFmtId="0" fontId="3" fillId="5" borderId="4" xfId="10" applyFont="1" applyFill="1" applyBorder="1"/>
    <xf numFmtId="0" fontId="3" fillId="5" borderId="5" xfId="10" applyFont="1" applyFill="1" applyBorder="1"/>
    <xf numFmtId="0" fontId="3" fillId="5" borderId="23" xfId="10" applyFont="1" applyFill="1" applyBorder="1"/>
    <xf numFmtId="0" fontId="3" fillId="5" borderId="22" xfId="10" applyFont="1" applyFill="1" applyBorder="1"/>
    <xf numFmtId="164" fontId="53" fillId="5" borderId="22" xfId="11" applyNumberFormat="1" applyFont="1" applyFill="1" applyBorder="1" applyAlignment="1">
      <alignment horizontal="center"/>
    </xf>
    <xf numFmtId="0" fontId="53" fillId="5" borderId="22" xfId="11" applyNumberFormat="1" applyFont="1" applyFill="1" applyBorder="1" applyAlignment="1">
      <alignment horizontal="center"/>
    </xf>
    <xf numFmtId="9" fontId="53" fillId="5" borderId="22" xfId="1" applyFont="1" applyFill="1" applyBorder="1" applyAlignment="1">
      <alignment horizontal="left"/>
    </xf>
    <xf numFmtId="9" fontId="53" fillId="5" borderId="22" xfId="1" applyFont="1" applyFill="1" applyBorder="1" applyAlignment="1">
      <alignment horizontal="center"/>
    </xf>
    <xf numFmtId="0" fontId="53" fillId="5" borderId="22" xfId="11" applyNumberFormat="1" applyFont="1" applyFill="1" applyBorder="1" applyAlignment="1">
      <alignment horizontal="left"/>
    </xf>
    <xf numFmtId="0" fontId="53" fillId="5" borderId="22" xfId="0" applyFont="1" applyFill="1" applyBorder="1" applyAlignment="1">
      <alignment horizontal="left"/>
    </xf>
    <xf numFmtId="164" fontId="53" fillId="5" borderId="22" xfId="0" applyNumberFormat="1" applyFont="1" applyFill="1" applyBorder="1" applyAlignment="1">
      <alignment horizontal="fill"/>
    </xf>
    <xf numFmtId="9" fontId="53" fillId="5" borderId="22" xfId="1" applyFont="1" applyFill="1" applyBorder="1" applyAlignment="1">
      <alignment horizontal="fill"/>
    </xf>
    <xf numFmtId="164" fontId="53" fillId="5" borderId="22" xfId="0" applyNumberFormat="1" applyFont="1" applyFill="1" applyBorder="1" applyAlignment="1">
      <alignment horizontal="center"/>
    </xf>
    <xf numFmtId="0" fontId="53" fillId="5" borderId="22" xfId="1" applyNumberFormat="1" applyFont="1" applyFill="1" applyBorder="1" applyAlignment="1">
      <alignment horizontal="center"/>
    </xf>
    <xf numFmtId="9" fontId="53" fillId="5" borderId="22" xfId="1" applyNumberFormat="1" applyFont="1" applyFill="1" applyBorder="1" applyAlignment="1">
      <alignment horizontal="center"/>
    </xf>
    <xf numFmtId="165" fontId="53" fillId="5" borderId="22" xfId="6" applyNumberFormat="1" applyFont="1" applyFill="1" applyBorder="1" applyAlignment="1">
      <alignment horizontal="center"/>
    </xf>
    <xf numFmtId="0" fontId="53" fillId="5" borderId="22" xfId="0" applyFont="1" applyFill="1" applyBorder="1" applyAlignment="1">
      <alignment horizontal="center"/>
    </xf>
    <xf numFmtId="0" fontId="53" fillId="5" borderId="22" xfId="1" applyNumberFormat="1" applyFont="1" applyFill="1" applyBorder="1" applyAlignment="1">
      <alignment horizontal="left"/>
    </xf>
    <xf numFmtId="9" fontId="53" fillId="5" borderId="22" xfId="1" applyFont="1" applyFill="1" applyBorder="1" applyAlignment="1">
      <alignment horizontal="center" wrapText="1"/>
    </xf>
    <xf numFmtId="0" fontId="53" fillId="5" borderId="21" xfId="6" applyNumberFormat="1" applyFont="1" applyFill="1" applyBorder="1" applyAlignment="1">
      <alignment horizontal="fill"/>
    </xf>
    <xf numFmtId="0" fontId="3" fillId="41" borderId="4" xfId="10" applyFont="1" applyFill="1" applyBorder="1"/>
    <xf numFmtId="0" fontId="3" fillId="41" borderId="5" xfId="10" applyFont="1" applyFill="1" applyBorder="1"/>
    <xf numFmtId="164" fontId="53" fillId="41" borderId="5" xfId="11" applyNumberFormat="1" applyFont="1" applyFill="1" applyBorder="1" applyAlignment="1">
      <alignment horizontal="center"/>
    </xf>
    <xf numFmtId="0" fontId="53" fillId="41" borderId="5" xfId="11" applyNumberFormat="1" applyFont="1" applyFill="1" applyBorder="1" applyAlignment="1">
      <alignment horizontal="center"/>
    </xf>
    <xf numFmtId="9" fontId="53" fillId="41" borderId="5" xfId="1" applyFont="1" applyFill="1" applyBorder="1" applyAlignment="1">
      <alignment horizontal="left"/>
    </xf>
    <xf numFmtId="9" fontId="53" fillId="41" borderId="5" xfId="1" applyFont="1" applyFill="1" applyBorder="1" applyAlignment="1">
      <alignment horizontal="center"/>
    </xf>
    <xf numFmtId="0" fontId="53" fillId="41" borderId="5" xfId="11" applyNumberFormat="1" applyFont="1" applyFill="1" applyBorder="1" applyAlignment="1">
      <alignment horizontal="left"/>
    </xf>
    <xf numFmtId="0" fontId="53" fillId="41" borderId="5" xfId="0" applyFont="1" applyFill="1" applyBorder="1" applyAlignment="1">
      <alignment horizontal="left"/>
    </xf>
    <xf numFmtId="164" fontId="53" fillId="41" borderId="5" xfId="0" applyNumberFormat="1" applyFont="1" applyFill="1" applyBorder="1" applyAlignment="1">
      <alignment horizontal="fill"/>
    </xf>
    <xf numFmtId="9" fontId="53" fillId="41" borderId="5" xfId="1" applyFont="1" applyFill="1" applyBorder="1" applyAlignment="1">
      <alignment horizontal="fill"/>
    </xf>
    <xf numFmtId="164" fontId="53" fillId="41" borderId="5" xfId="0" applyNumberFormat="1" applyFont="1" applyFill="1" applyBorder="1" applyAlignment="1">
      <alignment horizontal="center"/>
    </xf>
    <xf numFmtId="0" fontId="53" fillId="41" borderId="5" xfId="1" applyNumberFormat="1" applyFont="1" applyFill="1" applyBorder="1" applyAlignment="1">
      <alignment horizontal="center"/>
    </xf>
    <xf numFmtId="9" fontId="53" fillId="41" borderId="5" xfId="1" applyNumberFormat="1" applyFont="1" applyFill="1" applyBorder="1" applyAlignment="1">
      <alignment horizontal="center"/>
    </xf>
    <xf numFmtId="165" fontId="53" fillId="41" borderId="5" xfId="6" applyNumberFormat="1" applyFont="1" applyFill="1" applyBorder="1" applyAlignment="1">
      <alignment horizontal="center"/>
    </xf>
    <xf numFmtId="0" fontId="53" fillId="41" borderId="5" xfId="1" applyNumberFormat="1" applyFont="1" applyFill="1" applyBorder="1" applyAlignment="1">
      <alignment horizontal="left"/>
    </xf>
    <xf numFmtId="9" fontId="53" fillId="41" borderId="5" xfId="1" applyFont="1" applyFill="1" applyBorder="1" applyAlignment="1">
      <alignment horizontal="center" wrapText="1"/>
    </xf>
    <xf numFmtId="0" fontId="53" fillId="41" borderId="20" xfId="6" applyNumberFormat="1" applyFont="1" applyFill="1" applyBorder="1" applyAlignment="1">
      <alignment horizontal="fill"/>
    </xf>
    <xf numFmtId="0" fontId="53" fillId="41" borderId="5" xfId="0" applyFont="1" applyFill="1" applyBorder="1" applyAlignment="1">
      <alignment horizontal="center"/>
    </xf>
    <xf numFmtId="0" fontId="2" fillId="5" borderId="28" xfId="10" applyFont="1" applyFill="1" applyBorder="1"/>
    <xf numFmtId="0" fontId="2" fillId="5" borderId="29" xfId="10" applyFont="1" applyFill="1" applyBorder="1"/>
    <xf numFmtId="164" fontId="53" fillId="5" borderId="29" xfId="11" applyNumberFormat="1" applyFont="1" applyFill="1" applyBorder="1" applyAlignment="1">
      <alignment horizontal="center"/>
    </xf>
    <xf numFmtId="0" fontId="53" fillId="5" borderId="29" xfId="11" applyNumberFormat="1" applyFont="1" applyFill="1" applyBorder="1" applyAlignment="1">
      <alignment horizontal="center"/>
    </xf>
    <xf numFmtId="9" fontId="53" fillId="5" borderId="29" xfId="1" applyFont="1" applyFill="1" applyBorder="1" applyAlignment="1">
      <alignment horizontal="left"/>
    </xf>
    <xf numFmtId="0" fontId="53" fillId="5" borderId="29" xfId="1" applyNumberFormat="1" applyFont="1" applyFill="1" applyBorder="1" applyAlignment="1">
      <alignment horizontal="left"/>
    </xf>
    <xf numFmtId="9" fontId="53" fillId="5" borderId="29" xfId="1" applyFont="1" applyFill="1" applyBorder="1" applyAlignment="1">
      <alignment horizontal="center"/>
    </xf>
    <xf numFmtId="0" fontId="53" fillId="5" borderId="29" xfId="11" applyNumberFormat="1" applyFont="1" applyFill="1" applyBorder="1" applyAlignment="1">
      <alignment horizontal="left"/>
    </xf>
    <xf numFmtId="0" fontId="53" fillId="5" borderId="29" xfId="0" applyFont="1" applyFill="1" applyBorder="1" applyAlignment="1">
      <alignment horizontal="left"/>
    </xf>
    <xf numFmtId="164" fontId="53" fillId="5" borderId="29" xfId="0" applyNumberFormat="1" applyFont="1" applyFill="1" applyBorder="1" applyAlignment="1">
      <alignment horizontal="fill"/>
    </xf>
    <xf numFmtId="9" fontId="53" fillId="5" borderId="29" xfId="1" applyFont="1" applyFill="1" applyBorder="1" applyAlignment="1">
      <alignment horizontal="fill"/>
    </xf>
    <xf numFmtId="164" fontId="53" fillId="5" borderId="29" xfId="0" applyNumberFormat="1" applyFont="1" applyFill="1" applyBorder="1" applyAlignment="1">
      <alignment horizontal="center"/>
    </xf>
    <xf numFmtId="0" fontId="53" fillId="5" borderId="29" xfId="1" applyNumberFormat="1" applyFont="1" applyFill="1" applyBorder="1" applyAlignment="1">
      <alignment horizontal="center"/>
    </xf>
    <xf numFmtId="9" fontId="53" fillId="5" borderId="29" xfId="1" applyNumberFormat="1" applyFont="1" applyFill="1" applyBorder="1" applyAlignment="1">
      <alignment horizontal="center"/>
    </xf>
    <xf numFmtId="165" fontId="53" fillId="5" borderId="29" xfId="6" applyNumberFormat="1" applyFont="1" applyFill="1" applyBorder="1" applyAlignment="1">
      <alignment horizontal="center"/>
    </xf>
    <xf numFmtId="9" fontId="53" fillId="5" borderId="29" xfId="1" applyFont="1" applyFill="1" applyBorder="1" applyAlignment="1">
      <alignment horizontal="center" wrapText="1"/>
    </xf>
    <xf numFmtId="0" fontId="53" fillId="5" borderId="30" xfId="6" applyNumberFormat="1" applyFont="1" applyFill="1" applyBorder="1" applyAlignment="1">
      <alignment horizontal="fill"/>
    </xf>
    <xf numFmtId="0" fontId="53" fillId="0" borderId="5" xfId="11" applyNumberFormat="1" applyFont="1" applyFill="1" applyBorder="1" applyAlignment="1">
      <alignment horizontal="left"/>
    </xf>
    <xf numFmtId="3" fontId="53" fillId="0" borderId="5" xfId="1" applyNumberFormat="1" applyFont="1" applyFill="1" applyBorder="1" applyAlignment="1">
      <alignment horizontal="center"/>
    </xf>
    <xf numFmtId="0" fontId="1" fillId="0" borderId="4" xfId="10" applyFont="1" applyFill="1" applyBorder="1"/>
    <xf numFmtId="0" fontId="1" fillId="0" borderId="5" xfId="10" applyFont="1" applyFill="1" applyBorder="1"/>
    <xf numFmtId="0" fontId="1" fillId="0" borderId="23" xfId="10" applyFont="1" applyFill="1" applyBorder="1"/>
    <xf numFmtId="0" fontId="1" fillId="0" borderId="22" xfId="10" applyFont="1" applyFill="1" applyBorder="1"/>
    <xf numFmtId="0" fontId="53" fillId="0" borderId="22" xfId="11" applyNumberFormat="1" applyFont="1" applyFill="1" applyBorder="1" applyAlignment="1">
      <alignment horizontal="left"/>
    </xf>
    <xf numFmtId="164" fontId="53" fillId="0" borderId="22" xfId="0" applyNumberFormat="1" applyFont="1" applyFill="1" applyBorder="1" applyAlignment="1">
      <alignment horizontal="fill"/>
    </xf>
    <xf numFmtId="9" fontId="53" fillId="0" borderId="22" xfId="1" applyFont="1" applyFill="1" applyBorder="1" applyAlignment="1">
      <alignment horizontal="fill"/>
    </xf>
    <xf numFmtId="0" fontId="1" fillId="41" borderId="4" xfId="10" applyFont="1" applyFill="1" applyBorder="1"/>
    <xf numFmtId="0" fontId="1" fillId="41" borderId="5" xfId="10" applyFont="1" applyFill="1" applyBorder="1"/>
    <xf numFmtId="0" fontId="53" fillId="41" borderId="5" xfId="11" applyFont="1" applyFill="1" applyBorder="1" applyAlignment="1">
      <alignment horizontal="left"/>
    </xf>
    <xf numFmtId="3" fontId="53" fillId="41" borderId="5" xfId="1" applyNumberFormat="1" applyFont="1" applyFill="1" applyBorder="1" applyAlignment="1">
      <alignment horizontal="center"/>
    </xf>
    <xf numFmtId="165" fontId="53" fillId="41" borderId="5" xfId="2" applyNumberFormat="1" applyFont="1" applyFill="1" applyBorder="1" applyAlignment="1">
      <alignment horizontal="center"/>
    </xf>
    <xf numFmtId="164" fontId="53" fillId="41" borderId="5" xfId="11" applyNumberFormat="1" applyFont="1" applyFill="1" applyBorder="1" applyAlignment="1">
      <alignment horizontal="fill"/>
    </xf>
    <xf numFmtId="9" fontId="53" fillId="41" borderId="20" xfId="1" applyFont="1" applyFill="1" applyBorder="1" applyAlignment="1">
      <alignment horizontal="fill"/>
    </xf>
    <xf numFmtId="9" fontId="53" fillId="41" borderId="5" xfId="1" applyFont="1" applyFill="1" applyBorder="1" applyAlignment="1"/>
  </cellXfs>
  <cellStyles count="91">
    <cellStyle name="20% - Accent1 2" xfId="14"/>
    <cellStyle name="20% - Accent1 3" xfId="15"/>
    <cellStyle name="20% - Accent2 2" xfId="16"/>
    <cellStyle name="20% - Accent2 3" xfId="17"/>
    <cellStyle name="20% - Accent3 2" xfId="18"/>
    <cellStyle name="20% - Accent3 3" xfId="19"/>
    <cellStyle name="20% - Accent4 2" xfId="20"/>
    <cellStyle name="20% - Accent4 3" xfId="21"/>
    <cellStyle name="20% - Accent5 2" xfId="22"/>
    <cellStyle name="20% - Accent5 3" xfId="23"/>
    <cellStyle name="20% - Accent6 2" xfId="24"/>
    <cellStyle name="20% - Accent6 3" xfId="25"/>
    <cellStyle name="40% - Accent1 2" xfId="26"/>
    <cellStyle name="40% - Accent1 3" xfId="27"/>
    <cellStyle name="40% - Accent2 2" xfId="28"/>
    <cellStyle name="40% - Accent2 3" xfId="29"/>
    <cellStyle name="40% - Accent3 2" xfId="30"/>
    <cellStyle name="40% - Accent3 3" xfId="31"/>
    <cellStyle name="40% - Accent4 2" xfId="32"/>
    <cellStyle name="40% - Accent4 3" xfId="33"/>
    <cellStyle name="40% - Accent5 2" xfId="34"/>
    <cellStyle name="40% - Accent5 3" xfId="35"/>
    <cellStyle name="40% - Accent6 2" xfId="36"/>
    <cellStyle name="40% - Accent6 3" xfId="37"/>
    <cellStyle name="60% - Accent1 2" xfId="38"/>
    <cellStyle name="60% - Accent2 2" xfId="39"/>
    <cellStyle name="60% - Accent3 2" xfId="40"/>
    <cellStyle name="60% - Accent4 2" xfId="41"/>
    <cellStyle name="60% - Accent5 2" xfId="42"/>
    <cellStyle name="60% - Accent6 2" xfId="43"/>
    <cellStyle name="Accent1 2" xfId="44"/>
    <cellStyle name="Accent2 2" xfId="45"/>
    <cellStyle name="Accent3 2" xfId="46"/>
    <cellStyle name="Accent4 2" xfId="47"/>
    <cellStyle name="Accent5 2" xfId="48"/>
    <cellStyle name="Accent6 2" xfId="49"/>
    <cellStyle name="Bad 2" xfId="50"/>
    <cellStyle name="Calculation 2" xfId="51"/>
    <cellStyle name="Check Cell 2" xfId="52"/>
    <cellStyle name="Comma" xfId="9" builtinId="3"/>
    <cellStyle name="Comma 2" xfId="7"/>
    <cellStyle name="Comma 2 2" xfId="75"/>
    <cellStyle name="Comma 3" xfId="79"/>
    <cellStyle name="Currency" xfId="2" builtinId="4"/>
    <cellStyle name="Currency 2" xfId="6"/>
    <cellStyle name="Explanatory Text 2" xfId="53"/>
    <cellStyle name="Good 2" xfId="54"/>
    <cellStyle name="Good 3" xfId="55"/>
    <cellStyle name="Heading 1 2" xfId="56"/>
    <cellStyle name="Heading 2 2" xfId="57"/>
    <cellStyle name="Heading 3 2" xfId="58"/>
    <cellStyle name="Heading 4 2" xfId="59"/>
    <cellStyle name="Hyperlink 2" xfId="60"/>
    <cellStyle name="Input 2" xfId="61"/>
    <cellStyle name="Input 3" xfId="62"/>
    <cellStyle name="Linked Cell 2" xfId="63"/>
    <cellStyle name="Neutral 2" xfId="64"/>
    <cellStyle name="Neutral 3" xfId="65"/>
    <cellStyle name="Normal" xfId="0" builtinId="0"/>
    <cellStyle name="Normal 15" xfId="11"/>
    <cellStyle name="Normal 2" xfId="4"/>
    <cellStyle name="Normal 2 2" xfId="66"/>
    <cellStyle name="Normal 3" xfId="3"/>
    <cellStyle name="Normal 3 2" xfId="67"/>
    <cellStyle name="Normal 4" xfId="8"/>
    <cellStyle name="Normal 5" xfId="12"/>
    <cellStyle name="Normal 6" xfId="13"/>
    <cellStyle name="Normal 6 2" xfId="10"/>
    <cellStyle name="Normal 6 2 10" xfId="85"/>
    <cellStyle name="Normal 6 2 10 11" xfId="90"/>
    <cellStyle name="Normal 6 2 10 2" xfId="84"/>
    <cellStyle name="Normal 6 2 10 2 2 2 2" xfId="88"/>
    <cellStyle name="Normal 6 2 10 2 2 8" xfId="87"/>
    <cellStyle name="Normal 6 2 19" xfId="83"/>
    <cellStyle name="Normal 6 2 2" xfId="76"/>
    <cellStyle name="Normal 6 2 2 2" xfId="81"/>
    <cellStyle name="Normal 6 2 2 2 19" xfId="86"/>
    <cellStyle name="Normal 6 2 2 2 2" xfId="82"/>
    <cellStyle name="Normal 6 2 27" xfId="89"/>
    <cellStyle name="Normal 6 2 3" xfId="80"/>
    <cellStyle name="Normal 6 2 4" xfId="77"/>
    <cellStyle name="Normal 6 2 5" xfId="78"/>
    <cellStyle name="Note 2" xfId="68"/>
    <cellStyle name="Note 2 2" xfId="69"/>
    <cellStyle name="Note 3" xfId="70"/>
    <cellStyle name="Output 2" xfId="71"/>
    <cellStyle name="Percent" xfId="1" builtinId="5"/>
    <cellStyle name="Percent 2" xfId="5"/>
    <cellStyle name="Title 2" xfId="72"/>
    <cellStyle name="Total 2" xfId="73"/>
    <cellStyle name="Warning Text 2" xfId="74"/>
  </cellStyles>
  <dxfs count="34">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B0DCFF"/>
      <rgbColor rgb="00008080"/>
      <rgbColor rgb="00AFBBC1"/>
      <rgbColor rgb="00B4D2E4"/>
      <rgbColor rgb="009999FF"/>
      <rgbColor rgb="00993366"/>
      <rgbColor rgb="00FFFFCC"/>
      <rgbColor rgb="00DEE3E6"/>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F0F0"/>
      <rgbColor rgb="00F8FCFF"/>
      <rgbColor rgb="00FFFF99"/>
      <rgbColor rgb="00F9F9F9"/>
      <rgbColor rgb="00FF99CC"/>
      <rgbColor rgb="00D2E0E9"/>
      <rgbColor rgb="00FFCC99"/>
      <rgbColor rgb="003366FF"/>
      <rgbColor rgb="0033CCCC"/>
      <rgbColor rgb="0099CC00"/>
      <rgbColor rgb="00FFCC00"/>
      <rgbColor rgb="00FF9900"/>
      <rgbColor rgb="00FF6600"/>
      <rgbColor rgb="0055A8DB"/>
      <rgbColor rgb="00BAD1DE"/>
      <rgbColor rgb="00003366"/>
      <rgbColor rgb="00339966"/>
      <rgbColor rgb="00003300"/>
      <rgbColor rgb="00333300"/>
      <rgbColor rgb="00993300"/>
      <rgbColor rgb="001681C7"/>
      <rgbColor rgb="00333399"/>
      <rgbColor rgb="00333333"/>
    </indexed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203107</xdr:colOff>
      <xdr:row>3</xdr:row>
      <xdr:rowOff>105335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6882"/>
          <a:ext cx="288131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203107</xdr:colOff>
      <xdr:row>3</xdr:row>
      <xdr:rowOff>105335</xdr:rowOff>
    </xdr:to>
    <xdr:pic>
      <xdr:nvPicPr>
        <xdr:cNvPr id="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706"/>
          <a:ext cx="2881313" cy="463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N33"/>
  <sheetViews>
    <sheetView tabSelected="1" zoomScale="85" zoomScaleNormal="85" workbookViewId="0">
      <pane xSplit="3" ySplit="9" topLeftCell="D10" activePane="bottomRight" state="frozen"/>
      <selection pane="topRight" activeCell="F1" sqref="F1"/>
      <selection pane="bottomLeft" activeCell="A12" sqref="A12"/>
      <selection pane="bottomRight" activeCell="D10" sqref="D10"/>
    </sheetView>
  </sheetViews>
  <sheetFormatPr defaultRowHeight="12.75" x14ac:dyDescent="0.2"/>
  <cols>
    <col min="1" max="1" width="18.28515625" style="4" customWidth="1"/>
    <col min="2" max="2" width="7.42578125" style="2" bestFit="1" customWidth="1"/>
    <col min="3" max="3" width="7.28515625" style="4" bestFit="1" customWidth="1"/>
    <col min="4" max="4" width="7.28515625" style="4" customWidth="1"/>
    <col min="5" max="6" width="17.140625" style="4" customWidth="1"/>
    <col min="7" max="7" width="13.140625" style="4" bestFit="1" customWidth="1"/>
    <col min="8" max="8" width="22.28515625" style="4" bestFit="1" customWidth="1"/>
    <col min="9" max="9" width="1.5703125" style="4" customWidth="1"/>
    <col min="10" max="10" width="15.28515625" style="4" bestFit="1" customWidth="1"/>
    <col min="11" max="11" width="16.42578125" style="4" bestFit="1" customWidth="1"/>
    <col min="12" max="12" width="13.42578125" style="4" bestFit="1" customWidth="1"/>
    <col min="13" max="13" width="1.5703125" style="4" customWidth="1"/>
    <col min="14" max="14" width="19.28515625" style="4" bestFit="1" customWidth="1"/>
    <col min="15" max="15" width="15.5703125" style="8" bestFit="1" customWidth="1"/>
    <col min="16" max="16" width="1.5703125" style="4" customWidth="1"/>
    <col min="17" max="17" width="19.28515625" style="4" bestFit="1" customWidth="1"/>
    <col min="18" max="18" width="15.5703125" style="8" bestFit="1" customWidth="1"/>
    <col min="19" max="19" width="1.5703125" style="4" customWidth="1"/>
    <col min="20" max="20" width="14.42578125" style="4" customWidth="1"/>
    <col min="21" max="21" width="13.42578125" style="4" bestFit="1" customWidth="1"/>
    <col min="22" max="22" width="17.5703125" style="4" customWidth="1"/>
    <col min="23" max="23" width="15.28515625" style="4" customWidth="1"/>
    <col min="24" max="24" width="14.85546875" style="4" customWidth="1"/>
    <col min="25" max="25" width="1.5703125" style="4" customWidth="1"/>
    <col min="26" max="26" width="13.42578125" style="4" bestFit="1" customWidth="1"/>
    <col min="27" max="27" width="11" style="4" customWidth="1"/>
    <col min="28" max="30" width="13.5703125" style="4" customWidth="1"/>
    <col min="31" max="31" width="16" style="4" customWidth="1"/>
    <col min="32" max="32" width="12.85546875" style="4" customWidth="1"/>
    <col min="33" max="33" width="13.7109375" style="4" customWidth="1"/>
    <col min="34" max="34" width="1.5703125" style="4" customWidth="1"/>
    <col min="35" max="35" width="14.5703125" style="4" customWidth="1"/>
    <col min="36" max="36" width="15.7109375" style="4" bestFit="1" customWidth="1"/>
    <col min="37" max="37" width="12" style="4" bestFit="1" customWidth="1"/>
    <col min="38" max="38" width="14.28515625" style="4" bestFit="1" customWidth="1"/>
    <col min="39" max="39" width="13.7109375" style="4" bestFit="1" customWidth="1"/>
    <col min="40" max="40" width="1.5703125" style="4" customWidth="1"/>
    <col min="41" max="41" width="13.42578125" style="4" customWidth="1"/>
    <col min="42" max="42" width="20" style="4" bestFit="1" customWidth="1"/>
    <col min="43" max="43" width="17.85546875" style="4" bestFit="1" customWidth="1"/>
    <col min="44" max="44" width="25.140625" style="4" bestFit="1" customWidth="1"/>
    <col min="45" max="45" width="18.42578125" style="4" customWidth="1"/>
    <col min="46" max="46" width="13.42578125" style="4" bestFit="1" customWidth="1"/>
    <col min="47" max="47" width="15.5703125" style="4" customWidth="1"/>
    <col min="48" max="48" width="10.85546875" style="8" bestFit="1" customWidth="1"/>
    <col min="49" max="49" width="13.5703125" style="4" bestFit="1" customWidth="1"/>
    <col min="50" max="50" width="14.140625" style="4" bestFit="1" customWidth="1"/>
    <col min="51" max="51" width="14.140625" style="2" bestFit="1" customWidth="1"/>
    <col min="52" max="52" width="14.140625" style="2" customWidth="1"/>
    <col min="53" max="53" width="11.140625" style="2" bestFit="1" customWidth="1"/>
    <col min="54" max="54" width="10.28515625" style="4" bestFit="1" customWidth="1"/>
    <col min="55" max="55" width="9.85546875" style="4" bestFit="1" customWidth="1"/>
    <col min="56" max="56" width="10" style="4" bestFit="1" customWidth="1"/>
    <col min="57" max="58" width="14.85546875" style="4" bestFit="1" customWidth="1"/>
    <col min="59" max="63" width="12.42578125" style="4" bestFit="1" customWidth="1"/>
    <col min="64" max="64" width="10" style="4" bestFit="1" customWidth="1"/>
    <col min="65" max="65" width="1.42578125" style="4" customWidth="1"/>
    <col min="66" max="66" width="11" style="4" bestFit="1" customWidth="1"/>
    <col min="67" max="16384" width="9.140625" style="21"/>
  </cols>
  <sheetData>
    <row r="1" spans="1:66" x14ac:dyDescent="0.2">
      <c r="A1" s="3"/>
      <c r="B1" s="1"/>
      <c r="C1" s="3"/>
      <c r="D1" s="3"/>
      <c r="E1" s="76"/>
      <c r="F1" s="76"/>
      <c r="G1" s="76"/>
      <c r="H1" s="3"/>
      <c r="I1" s="3" t="s">
        <v>3</v>
      </c>
      <c r="J1" s="3"/>
      <c r="K1" s="11"/>
      <c r="L1" s="3"/>
      <c r="M1" s="3" t="s">
        <v>3</v>
      </c>
      <c r="N1" s="79"/>
      <c r="O1" s="7"/>
      <c r="P1" s="3"/>
      <c r="Q1" s="79"/>
      <c r="R1" s="7"/>
      <c r="S1" s="3"/>
      <c r="T1" s="76"/>
      <c r="U1" s="3"/>
      <c r="V1" s="3"/>
      <c r="W1" s="3"/>
      <c r="X1" s="3"/>
      <c r="Y1" s="3"/>
      <c r="Z1" s="3"/>
      <c r="AA1" s="3"/>
      <c r="AB1" s="3"/>
      <c r="AC1" s="3"/>
      <c r="AD1" s="3"/>
      <c r="AE1" s="3"/>
      <c r="AF1" s="3"/>
      <c r="AG1" s="3"/>
      <c r="AH1" s="3" t="s">
        <v>3</v>
      </c>
      <c r="AI1" s="3"/>
      <c r="AJ1" s="16"/>
      <c r="AK1" s="3"/>
      <c r="AL1" s="3"/>
      <c r="AM1" s="3"/>
      <c r="AN1" s="3" t="s">
        <v>3</v>
      </c>
      <c r="AO1" s="3"/>
      <c r="AP1" s="3"/>
      <c r="AQ1" s="3"/>
      <c r="AR1" s="3"/>
      <c r="AS1" s="3"/>
      <c r="AT1" s="3"/>
      <c r="AU1" s="3"/>
      <c r="AV1" s="7"/>
      <c r="AW1" s="11"/>
      <c r="AX1" s="3"/>
      <c r="AY1" s="1"/>
      <c r="AZ1" s="1"/>
      <c r="BA1" s="1"/>
      <c r="BB1" s="3"/>
      <c r="BC1" s="3"/>
      <c r="BD1" s="3"/>
      <c r="BE1" s="11"/>
      <c r="BF1" s="11"/>
      <c r="BG1" s="3"/>
      <c r="BH1" s="3"/>
      <c r="BI1" s="3"/>
      <c r="BJ1" s="3"/>
      <c r="BK1" s="11"/>
      <c r="BL1" s="3"/>
      <c r="BM1" s="3"/>
      <c r="BN1" s="3"/>
    </row>
    <row r="2" spans="1:66" x14ac:dyDescent="0.2">
      <c r="A2" s="5"/>
      <c r="B2" s="1"/>
      <c r="C2" s="3"/>
      <c r="D2" s="3"/>
      <c r="E2" s="77"/>
      <c r="F2" s="77"/>
      <c r="G2" s="77"/>
      <c r="H2" s="3"/>
      <c r="I2" s="3"/>
      <c r="J2" s="14"/>
      <c r="K2" s="12"/>
      <c r="L2" s="3"/>
      <c r="M2" s="3"/>
      <c r="N2" s="78"/>
      <c r="O2" s="7"/>
      <c r="P2" s="3"/>
      <c r="Q2" s="78"/>
      <c r="R2" s="7"/>
      <c r="S2" s="3"/>
      <c r="T2" s="77"/>
      <c r="U2" s="3"/>
      <c r="V2" s="3"/>
      <c r="W2" s="3"/>
      <c r="X2" s="3"/>
      <c r="Y2" s="3"/>
      <c r="Z2" s="3"/>
      <c r="AA2" s="3"/>
      <c r="AB2" s="3"/>
      <c r="AC2" s="3"/>
      <c r="AD2" s="3"/>
      <c r="AE2" s="3"/>
      <c r="AF2" s="3"/>
      <c r="AG2" s="3"/>
      <c r="AH2" s="3"/>
      <c r="AI2" s="3"/>
      <c r="AJ2" s="51"/>
      <c r="AK2" s="3"/>
      <c r="AL2" s="3"/>
      <c r="AM2" s="3"/>
      <c r="AN2" s="3"/>
      <c r="AO2" s="3"/>
      <c r="AP2" s="3"/>
      <c r="AQ2" s="3"/>
      <c r="AR2" s="3"/>
      <c r="AS2" s="3"/>
      <c r="AT2" s="3"/>
      <c r="AU2" s="3"/>
      <c r="AV2" s="7"/>
      <c r="AW2" s="11"/>
      <c r="AX2" s="11"/>
      <c r="AY2" s="13"/>
      <c r="AZ2" s="13"/>
      <c r="BA2" s="1"/>
      <c r="BB2" s="3"/>
      <c r="BC2" s="3"/>
      <c r="BD2" s="3"/>
      <c r="BE2" s="11"/>
      <c r="BF2" s="11"/>
      <c r="BG2" s="3"/>
      <c r="BH2" s="11"/>
      <c r="BI2" s="3"/>
      <c r="BJ2" s="11"/>
      <c r="BK2" s="11"/>
      <c r="BL2" s="3"/>
      <c r="BM2" s="3"/>
      <c r="BN2" s="3"/>
    </row>
    <row r="3" spans="1:66" x14ac:dyDescent="0.2">
      <c r="A3" s="3"/>
      <c r="B3" s="1"/>
      <c r="C3" s="3"/>
      <c r="D3" s="3"/>
      <c r="E3" s="76"/>
      <c r="F3" s="76"/>
      <c r="G3" s="76"/>
      <c r="H3" s="3"/>
      <c r="I3" s="3"/>
      <c r="J3" s="10"/>
      <c r="K3" s="11"/>
      <c r="L3" s="3"/>
      <c r="M3" s="3"/>
      <c r="N3" s="80"/>
      <c r="O3" s="6"/>
      <c r="P3" s="3"/>
      <c r="Q3" s="80"/>
      <c r="R3" s="6"/>
      <c r="S3" s="3"/>
      <c r="T3" s="76"/>
      <c r="U3" s="3"/>
      <c r="V3" s="3"/>
      <c r="W3" s="3"/>
      <c r="X3" s="3"/>
      <c r="Y3" s="3"/>
      <c r="Z3" s="3"/>
      <c r="AA3" s="15"/>
      <c r="AB3" s="11"/>
      <c r="AC3" s="11"/>
      <c r="AD3" s="11"/>
      <c r="AE3" s="11"/>
      <c r="AF3" s="11"/>
      <c r="AG3" s="11"/>
      <c r="AH3" s="3"/>
      <c r="AI3" s="3"/>
      <c r="AJ3" s="18"/>
      <c r="AK3" s="3"/>
      <c r="AL3" s="3"/>
      <c r="AM3" s="3"/>
      <c r="AN3" s="3"/>
      <c r="AO3" s="3"/>
      <c r="AP3" s="3"/>
      <c r="AQ3" s="3"/>
      <c r="AR3" s="3"/>
      <c r="AS3" s="3"/>
      <c r="AT3" s="3"/>
      <c r="AU3" s="3"/>
      <c r="AV3" s="7"/>
      <c r="AW3" s="11"/>
      <c r="AX3" s="3"/>
      <c r="AY3" s="1"/>
      <c r="AZ3" s="1"/>
      <c r="BA3" s="1"/>
      <c r="BB3" s="53"/>
      <c r="BC3" s="3"/>
      <c r="BD3" s="3"/>
      <c r="BE3" s="11"/>
      <c r="BF3" s="11"/>
      <c r="BG3" s="3"/>
      <c r="BH3" s="3"/>
      <c r="BI3" s="3"/>
      <c r="BJ3" s="3"/>
      <c r="BK3" s="11"/>
      <c r="BL3" s="3"/>
      <c r="BM3" s="3"/>
      <c r="BN3" s="3"/>
    </row>
    <row r="4" spans="1:66" x14ac:dyDescent="0.2">
      <c r="A4" s="3"/>
      <c r="B4" s="1"/>
      <c r="C4" s="3"/>
      <c r="D4" s="3"/>
      <c r="E4" s="76"/>
      <c r="F4" s="76"/>
      <c r="G4" s="76"/>
      <c r="H4" s="3"/>
      <c r="I4" s="3"/>
      <c r="J4" s="10"/>
      <c r="K4" s="11"/>
      <c r="L4" s="3"/>
      <c r="M4" s="3"/>
      <c r="N4" s="79"/>
      <c r="O4" s="6"/>
      <c r="P4" s="3"/>
      <c r="Q4" s="79"/>
      <c r="R4" s="6"/>
      <c r="S4" s="3"/>
      <c r="T4" s="76"/>
      <c r="U4" s="3"/>
      <c r="V4" s="3"/>
      <c r="W4" s="3"/>
      <c r="X4" s="3"/>
      <c r="Y4" s="3"/>
      <c r="Z4" s="3"/>
      <c r="AA4" s="15"/>
      <c r="AB4" s="11"/>
      <c r="AC4" s="11"/>
      <c r="AD4" s="11"/>
      <c r="AE4" s="11"/>
      <c r="AF4" s="11"/>
      <c r="AG4" s="11"/>
      <c r="AH4" s="3"/>
      <c r="AI4" s="3"/>
      <c r="AJ4" s="20"/>
      <c r="AK4" s="3"/>
      <c r="AL4" s="3"/>
      <c r="AM4" s="3"/>
      <c r="AN4" s="3"/>
      <c r="AO4" s="3"/>
      <c r="AP4" s="3"/>
      <c r="AQ4" s="3"/>
      <c r="AR4" s="3"/>
      <c r="AS4" s="3"/>
      <c r="AT4" s="3"/>
      <c r="AU4" s="3"/>
      <c r="AV4" s="7"/>
      <c r="AW4" s="11"/>
      <c r="AX4" s="3"/>
      <c r="AY4" s="13"/>
      <c r="AZ4" s="13"/>
      <c r="BA4" s="13"/>
      <c r="BB4" s="3"/>
      <c r="BC4" s="3"/>
      <c r="BD4" s="3"/>
      <c r="BE4" s="11"/>
      <c r="BF4" s="11"/>
      <c r="BG4" s="3"/>
      <c r="BH4" s="52"/>
      <c r="BI4" s="3"/>
      <c r="BJ4" s="3"/>
      <c r="BK4" s="11"/>
      <c r="BL4" s="3"/>
      <c r="BM4" s="3"/>
      <c r="BN4" s="3"/>
    </row>
    <row r="5" spans="1:66" x14ac:dyDescent="0.2">
      <c r="A5" s="3"/>
      <c r="B5" s="1"/>
      <c r="C5" s="3"/>
      <c r="D5" s="3"/>
      <c r="E5" s="76"/>
      <c r="F5" s="76"/>
      <c r="G5" s="76"/>
      <c r="H5" s="3"/>
      <c r="I5" s="3"/>
      <c r="J5" s="10"/>
      <c r="K5" s="11"/>
      <c r="L5" s="3"/>
      <c r="M5" s="3"/>
      <c r="N5" s="79"/>
      <c r="O5" s="7"/>
      <c r="P5" s="3"/>
      <c r="Q5" s="79"/>
      <c r="R5" s="7"/>
      <c r="S5" s="3"/>
      <c r="T5" s="76"/>
      <c r="U5" s="3"/>
      <c r="V5" s="3"/>
      <c r="W5" s="3"/>
      <c r="X5" s="3"/>
      <c r="Y5" s="3"/>
      <c r="Z5" s="3"/>
      <c r="AA5" s="11"/>
      <c r="AB5" s="11"/>
      <c r="AC5" s="11"/>
      <c r="AD5" s="11"/>
      <c r="AE5" s="11"/>
      <c r="AF5" s="11"/>
      <c r="AG5" s="11"/>
      <c r="AH5" s="3"/>
      <c r="AI5" s="3"/>
      <c r="AJ5" s="16"/>
      <c r="AK5" s="3"/>
      <c r="AL5" s="3"/>
      <c r="AM5" s="3"/>
      <c r="AN5" s="3"/>
      <c r="AO5" s="3"/>
      <c r="AP5" s="3"/>
      <c r="AQ5" s="3"/>
      <c r="AR5" s="3"/>
      <c r="AS5" s="3"/>
      <c r="AT5" s="3"/>
      <c r="AU5" s="3"/>
      <c r="AV5" s="7"/>
      <c r="AW5" s="11"/>
      <c r="AX5" s="3"/>
      <c r="AY5" s="13"/>
      <c r="AZ5" s="13"/>
      <c r="BA5" s="13"/>
      <c r="BB5" s="3"/>
      <c r="BC5" s="3"/>
      <c r="BD5" s="3"/>
      <c r="BE5" s="11"/>
      <c r="BF5" s="11"/>
      <c r="BG5" s="3"/>
      <c r="BH5" s="3"/>
      <c r="BI5" s="3"/>
      <c r="BJ5" s="3"/>
      <c r="BK5" s="11"/>
      <c r="BL5" s="3"/>
      <c r="BM5" s="3"/>
      <c r="BN5" s="3"/>
    </row>
    <row r="6" spans="1:66" s="71" customFormat="1" ht="21" customHeight="1" x14ac:dyDescent="0.35">
      <c r="A6" s="30" t="s">
        <v>12</v>
      </c>
      <c r="B6" s="31"/>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row>
    <row r="7" spans="1:66" s="72" customFormat="1" ht="21" x14ac:dyDescent="0.35">
      <c r="A7" s="33"/>
      <c r="B7" s="34"/>
      <c r="C7" s="33"/>
      <c r="D7" s="33"/>
      <c r="E7" s="32"/>
      <c r="F7" s="32"/>
      <c r="G7" s="32"/>
      <c r="H7" s="33"/>
      <c r="I7" s="33"/>
      <c r="J7" s="32"/>
      <c r="K7" s="32"/>
      <c r="L7" s="32"/>
      <c r="M7" s="33"/>
      <c r="N7" s="32"/>
      <c r="O7" s="32"/>
      <c r="P7" s="32"/>
      <c r="Q7" s="32"/>
      <c r="R7" s="32"/>
      <c r="S7" s="32"/>
      <c r="T7" s="32"/>
      <c r="U7" s="32"/>
      <c r="V7" s="32"/>
      <c r="W7" s="32"/>
      <c r="X7" s="32"/>
      <c r="Y7" s="32"/>
      <c r="Z7" s="32"/>
      <c r="AA7" s="32"/>
      <c r="AB7" s="32"/>
      <c r="AC7" s="32"/>
      <c r="AD7" s="32"/>
      <c r="AE7" s="32"/>
      <c r="AF7" s="32"/>
      <c r="AG7" s="32"/>
      <c r="AH7" s="33"/>
      <c r="AI7" s="32"/>
      <c r="AJ7" s="32"/>
      <c r="AK7" s="32"/>
      <c r="AL7" s="32"/>
      <c r="AM7" s="32"/>
      <c r="AN7" s="33"/>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row>
    <row r="8" spans="1:66" s="73" customFormat="1" ht="15.75" x14ac:dyDescent="0.25">
      <c r="A8" s="95" t="s">
        <v>91</v>
      </c>
      <c r="B8" s="93"/>
      <c r="C8" s="92"/>
      <c r="D8" s="92"/>
      <c r="E8" s="92"/>
      <c r="F8" s="92"/>
      <c r="G8" s="92"/>
      <c r="H8" s="92"/>
      <c r="I8" s="39"/>
      <c r="J8" s="92" t="s">
        <v>67</v>
      </c>
      <c r="K8" s="92"/>
      <c r="L8" s="92"/>
      <c r="M8" s="39"/>
      <c r="N8" s="92" t="s">
        <v>36</v>
      </c>
      <c r="O8" s="92"/>
      <c r="P8" s="92"/>
      <c r="Q8" s="92"/>
      <c r="R8" s="92"/>
      <c r="S8" s="92"/>
      <c r="T8" s="92"/>
      <c r="U8" s="92"/>
      <c r="V8" s="92"/>
      <c r="W8" s="92"/>
      <c r="X8" s="92"/>
      <c r="Y8" s="92"/>
      <c r="Z8" s="92"/>
      <c r="AA8" s="92"/>
      <c r="AB8" s="92"/>
      <c r="AC8" s="92"/>
      <c r="AD8" s="92"/>
      <c r="AE8" s="92"/>
      <c r="AF8" s="92"/>
      <c r="AG8" s="92"/>
      <c r="AH8" s="39"/>
      <c r="AI8" s="92" t="s">
        <v>37</v>
      </c>
      <c r="AJ8" s="92"/>
      <c r="AK8" s="92"/>
      <c r="AL8" s="92"/>
      <c r="AM8" s="92"/>
      <c r="AN8" s="39"/>
      <c r="AO8" s="92" t="s">
        <v>131</v>
      </c>
      <c r="AP8" s="92"/>
      <c r="AQ8" s="92"/>
      <c r="AR8" s="92"/>
      <c r="AS8" s="92"/>
      <c r="AT8" s="92"/>
      <c r="AU8" s="92"/>
      <c r="AV8" s="92"/>
      <c r="AW8" s="92"/>
      <c r="AX8" s="92"/>
      <c r="AY8" s="93"/>
      <c r="AZ8" s="93"/>
      <c r="BA8" s="93"/>
      <c r="BB8" s="92"/>
      <c r="BC8" s="92"/>
      <c r="BD8" s="92"/>
      <c r="BE8" s="92"/>
      <c r="BF8" s="92"/>
      <c r="BG8" s="92"/>
      <c r="BH8" s="92"/>
      <c r="BI8" s="92"/>
      <c r="BJ8" s="92"/>
      <c r="BK8" s="92"/>
      <c r="BL8" s="92"/>
      <c r="BM8" s="94"/>
      <c r="BN8" s="66"/>
    </row>
    <row r="9" spans="1:66" s="56" customFormat="1" ht="60" x14ac:dyDescent="0.25">
      <c r="A9" s="35" t="s">
        <v>1</v>
      </c>
      <c r="B9" s="36" t="s">
        <v>2</v>
      </c>
      <c r="C9" s="36" t="s">
        <v>0</v>
      </c>
      <c r="D9" s="36" t="s">
        <v>82</v>
      </c>
      <c r="E9" s="37" t="s">
        <v>43</v>
      </c>
      <c r="F9" s="37" t="s">
        <v>86</v>
      </c>
      <c r="G9" s="37" t="s">
        <v>87</v>
      </c>
      <c r="H9" s="36" t="s">
        <v>88</v>
      </c>
      <c r="I9" s="36"/>
      <c r="J9" s="37" t="s">
        <v>117</v>
      </c>
      <c r="K9" s="37" t="s">
        <v>118</v>
      </c>
      <c r="L9" s="37" t="s">
        <v>124</v>
      </c>
      <c r="M9" s="36"/>
      <c r="N9" s="37" t="s">
        <v>119</v>
      </c>
      <c r="O9" s="37" t="s">
        <v>40</v>
      </c>
      <c r="P9" s="37"/>
      <c r="Q9" s="37" t="s">
        <v>89</v>
      </c>
      <c r="R9" s="37" t="s">
        <v>90</v>
      </c>
      <c r="S9" s="37"/>
      <c r="T9" s="37" t="s">
        <v>18</v>
      </c>
      <c r="U9" s="37" t="s">
        <v>59</v>
      </c>
      <c r="V9" s="37" t="s">
        <v>41</v>
      </c>
      <c r="W9" s="37" t="s">
        <v>19</v>
      </c>
      <c r="X9" s="37" t="s">
        <v>26</v>
      </c>
      <c r="Y9" s="36"/>
      <c r="Z9" s="37" t="s">
        <v>22</v>
      </c>
      <c r="AA9" s="37" t="s">
        <v>4</v>
      </c>
      <c r="AB9" s="37" t="s">
        <v>24</v>
      </c>
      <c r="AC9" s="37" t="s">
        <v>68</v>
      </c>
      <c r="AD9" s="37" t="s">
        <v>69</v>
      </c>
      <c r="AE9" s="37" t="s">
        <v>70</v>
      </c>
      <c r="AF9" s="37" t="s">
        <v>71</v>
      </c>
      <c r="AG9" s="37" t="s">
        <v>25</v>
      </c>
      <c r="AH9" s="36"/>
      <c r="AI9" s="37" t="s">
        <v>29</v>
      </c>
      <c r="AJ9" s="37" t="s">
        <v>77</v>
      </c>
      <c r="AK9" s="37" t="s">
        <v>30</v>
      </c>
      <c r="AL9" s="37" t="s">
        <v>27</v>
      </c>
      <c r="AM9" s="37" t="s">
        <v>28</v>
      </c>
      <c r="AN9" s="36"/>
      <c r="AO9" s="37" t="s">
        <v>83</v>
      </c>
      <c r="AP9" s="37" t="s">
        <v>92</v>
      </c>
      <c r="AQ9" s="37" t="s">
        <v>84</v>
      </c>
      <c r="AR9" s="37" t="s">
        <v>128</v>
      </c>
      <c r="AS9" s="37" t="s">
        <v>39</v>
      </c>
      <c r="AT9" s="37" t="s">
        <v>35</v>
      </c>
      <c r="AU9" s="37" t="s">
        <v>120</v>
      </c>
      <c r="AV9" s="37" t="s">
        <v>20</v>
      </c>
      <c r="AW9" s="37" t="s">
        <v>17</v>
      </c>
      <c r="AX9" s="37" t="s">
        <v>121</v>
      </c>
      <c r="AY9" s="37" t="s">
        <v>14</v>
      </c>
      <c r="AZ9" s="37" t="s">
        <v>129</v>
      </c>
      <c r="BA9" s="37" t="s">
        <v>15</v>
      </c>
      <c r="BB9" s="37" t="s">
        <v>4</v>
      </c>
      <c r="BC9" s="38" t="s">
        <v>5</v>
      </c>
      <c r="BD9" s="38" t="s">
        <v>6</v>
      </c>
      <c r="BE9" s="38" t="s">
        <v>31</v>
      </c>
      <c r="BF9" s="38" t="s">
        <v>32</v>
      </c>
      <c r="BG9" s="38" t="s">
        <v>7</v>
      </c>
      <c r="BH9" s="38" t="s">
        <v>8</v>
      </c>
      <c r="BI9" s="38" t="s">
        <v>9</v>
      </c>
      <c r="BJ9" s="38" t="s">
        <v>16</v>
      </c>
      <c r="BK9" s="38" t="s">
        <v>33</v>
      </c>
      <c r="BL9" s="38" t="s">
        <v>23</v>
      </c>
      <c r="BM9" s="37"/>
      <c r="BN9" s="70" t="s">
        <v>42</v>
      </c>
    </row>
    <row r="10" spans="1:66" s="42" customFormat="1" ht="15.75" customHeight="1" x14ac:dyDescent="0.25">
      <c r="A10" s="149" t="s">
        <v>102</v>
      </c>
      <c r="B10" s="150" t="s">
        <v>103</v>
      </c>
      <c r="C10" s="151">
        <v>41820</v>
      </c>
      <c r="D10" s="152">
        <v>1</v>
      </c>
      <c r="E10" s="153" t="s">
        <v>96</v>
      </c>
      <c r="F10" s="154" t="s">
        <v>101</v>
      </c>
      <c r="G10" s="155" t="s">
        <v>44</v>
      </c>
      <c r="H10" s="156" t="str">
        <f t="shared" ref="H10:H27" si="0">B10&amp;"-"&amp;D10&amp;"-"&amp;E10</f>
        <v>XYZ-1-Executive #1</v>
      </c>
      <c r="I10" s="157"/>
      <c r="J10" s="158"/>
      <c r="K10" s="158"/>
      <c r="L10" s="159"/>
      <c r="M10" s="157"/>
      <c r="N10" s="155" t="s">
        <v>45</v>
      </c>
      <c r="O10" s="159"/>
      <c r="P10" s="155"/>
      <c r="Q10" s="155">
        <v>0.2</v>
      </c>
      <c r="R10" s="155">
        <v>0.8</v>
      </c>
      <c r="S10" s="155"/>
      <c r="T10" s="155">
        <v>1</v>
      </c>
      <c r="U10" s="161">
        <v>6</v>
      </c>
      <c r="V10" s="155"/>
      <c r="W10" s="155"/>
      <c r="X10" s="153"/>
      <c r="Y10" s="157"/>
      <c r="Z10" s="155" t="s">
        <v>44</v>
      </c>
      <c r="AA10" s="155"/>
      <c r="AB10" s="155"/>
      <c r="AC10" s="155" t="s">
        <v>72</v>
      </c>
      <c r="AD10" s="155" t="s">
        <v>72</v>
      </c>
      <c r="AE10" s="155"/>
      <c r="AF10" s="155"/>
      <c r="AG10" s="155"/>
      <c r="AH10" s="157"/>
      <c r="AI10" s="162">
        <v>0.91100000000000003</v>
      </c>
      <c r="AJ10" s="155"/>
      <c r="AK10" s="162">
        <f>AM10/AL10</f>
        <v>0.91097922848664692</v>
      </c>
      <c r="AL10" s="163">
        <v>337000</v>
      </c>
      <c r="AM10" s="163">
        <v>307000</v>
      </c>
      <c r="AN10" s="157"/>
      <c r="AO10" s="161">
        <v>1</v>
      </c>
      <c r="AP10" s="154" t="str">
        <f t="shared" ref="AP10:AP30" si="1">H10&amp;"-"&amp;AO10</f>
        <v>XYZ-1-Executive #1-1</v>
      </c>
      <c r="AQ10" s="153" t="s">
        <v>51</v>
      </c>
      <c r="AR10" s="153" t="s">
        <v>51</v>
      </c>
      <c r="AS10" s="153"/>
      <c r="AT10" s="155" t="s">
        <v>47</v>
      </c>
      <c r="AU10" s="155" t="s">
        <v>45</v>
      </c>
      <c r="AV10" s="153"/>
      <c r="AW10" s="155" t="s">
        <v>48</v>
      </c>
      <c r="AX10" s="155" t="s">
        <v>45</v>
      </c>
      <c r="AY10" s="164" t="s">
        <v>49</v>
      </c>
      <c r="AZ10" s="164" t="s">
        <v>130</v>
      </c>
      <c r="BA10" s="164" t="s">
        <v>50</v>
      </c>
      <c r="BB10" s="155">
        <f>30%*0.2</f>
        <v>0.06</v>
      </c>
      <c r="BC10" s="162">
        <v>0.5</v>
      </c>
      <c r="BD10" s="162">
        <v>2</v>
      </c>
      <c r="BE10" s="162">
        <v>0.8</v>
      </c>
      <c r="BF10" s="162">
        <v>1.2</v>
      </c>
      <c r="BG10" s="163">
        <v>4124.8</v>
      </c>
      <c r="BH10" s="163">
        <v>5156</v>
      </c>
      <c r="BI10" s="163">
        <v>6187.2</v>
      </c>
      <c r="BJ10" s="163">
        <v>5012</v>
      </c>
      <c r="BK10" s="162">
        <f t="shared" ref="BK10:BK30" si="2">BJ10/BH10</f>
        <v>0.97207137315748637</v>
      </c>
      <c r="BL10" s="162">
        <v>0.94399999999999995</v>
      </c>
      <c r="BM10" s="160"/>
      <c r="BN10" s="165"/>
    </row>
    <row r="11" spans="1:66" s="42" customFormat="1" ht="15.75" customHeight="1" x14ac:dyDescent="0.25">
      <c r="A11" s="111" t="s">
        <v>102</v>
      </c>
      <c r="B11" s="112" t="s">
        <v>103</v>
      </c>
      <c r="C11" s="96">
        <v>41820</v>
      </c>
      <c r="D11" s="97">
        <v>1</v>
      </c>
      <c r="E11" s="98" t="s">
        <v>96</v>
      </c>
      <c r="F11" s="108" t="s">
        <v>101</v>
      </c>
      <c r="G11" s="99" t="s">
        <v>44</v>
      </c>
      <c r="H11" s="100" t="str">
        <f t="shared" si="0"/>
        <v>XYZ-1-Executive #1</v>
      </c>
      <c r="I11" s="101"/>
      <c r="J11" s="102"/>
      <c r="K11" s="102"/>
      <c r="L11" s="104"/>
      <c r="M11" s="101"/>
      <c r="N11" s="99"/>
      <c r="O11" s="104"/>
      <c r="P11" s="99"/>
      <c r="Q11" s="99"/>
      <c r="R11" s="99"/>
      <c r="S11" s="99"/>
      <c r="T11" s="99"/>
      <c r="U11" s="105"/>
      <c r="V11" s="99"/>
      <c r="W11" s="99"/>
      <c r="X11" s="98"/>
      <c r="Y11" s="101"/>
      <c r="Z11" s="99"/>
      <c r="AA11" s="99"/>
      <c r="AB11" s="99"/>
      <c r="AC11" s="99"/>
      <c r="AD11" s="99"/>
      <c r="AE11" s="99"/>
      <c r="AF11" s="99"/>
      <c r="AG11" s="99"/>
      <c r="AH11" s="101"/>
      <c r="AI11" s="106"/>
      <c r="AJ11" s="99"/>
      <c r="AK11" s="106"/>
      <c r="AL11" s="107"/>
      <c r="AM11" s="107"/>
      <c r="AN11" s="101"/>
      <c r="AO11" s="105">
        <v>2</v>
      </c>
      <c r="AP11" s="108" t="str">
        <f t="shared" si="1"/>
        <v>XYZ-1-Executive #1-2</v>
      </c>
      <c r="AQ11" s="98" t="s">
        <v>46</v>
      </c>
      <c r="AR11" s="98" t="s">
        <v>63</v>
      </c>
      <c r="AS11" s="98" t="s">
        <v>3</v>
      </c>
      <c r="AT11" s="99" t="s">
        <v>47</v>
      </c>
      <c r="AU11" s="99" t="s">
        <v>45</v>
      </c>
      <c r="AV11" s="99"/>
      <c r="AW11" s="99" t="s">
        <v>48</v>
      </c>
      <c r="AX11" s="99" t="s">
        <v>45</v>
      </c>
      <c r="AY11" s="109" t="s">
        <v>49</v>
      </c>
      <c r="AZ11" s="109" t="s">
        <v>130</v>
      </c>
      <c r="BA11" s="109" t="s">
        <v>50</v>
      </c>
      <c r="BB11" s="106">
        <f>40%*0.2</f>
        <v>8.0000000000000016E-2</v>
      </c>
      <c r="BC11" s="106">
        <v>0.5</v>
      </c>
      <c r="BD11" s="106">
        <v>2</v>
      </c>
      <c r="BE11" s="106">
        <v>0.8</v>
      </c>
      <c r="BF11" s="106">
        <v>1.2</v>
      </c>
      <c r="BG11" s="107">
        <v>717.6</v>
      </c>
      <c r="BH11" s="107">
        <v>897</v>
      </c>
      <c r="BI11" s="107">
        <v>1076.3999999999999</v>
      </c>
      <c r="BJ11" s="107">
        <v>881.9</v>
      </c>
      <c r="BK11" s="106">
        <f t="shared" si="2"/>
        <v>0.9831661092530658</v>
      </c>
      <c r="BL11" s="99">
        <v>0.96599999999999997</v>
      </c>
      <c r="BM11" s="103"/>
      <c r="BN11" s="110"/>
    </row>
    <row r="12" spans="1:66" s="42" customFormat="1" ht="15.75" customHeight="1" x14ac:dyDescent="0.25">
      <c r="A12" s="111" t="s">
        <v>102</v>
      </c>
      <c r="B12" s="112" t="s">
        <v>103</v>
      </c>
      <c r="C12" s="96">
        <v>41820</v>
      </c>
      <c r="D12" s="97">
        <v>1</v>
      </c>
      <c r="E12" s="98" t="s">
        <v>96</v>
      </c>
      <c r="F12" s="108" t="s">
        <v>101</v>
      </c>
      <c r="G12" s="99" t="s">
        <v>44</v>
      </c>
      <c r="H12" s="100" t="str">
        <f t="shared" si="0"/>
        <v>XYZ-1-Executive #1</v>
      </c>
      <c r="I12" s="101"/>
      <c r="J12" s="102"/>
      <c r="K12" s="102"/>
      <c r="L12" s="104"/>
      <c r="M12" s="101"/>
      <c r="N12" s="99"/>
      <c r="O12" s="104"/>
      <c r="P12" s="99"/>
      <c r="Q12" s="99"/>
      <c r="R12" s="99"/>
      <c r="S12" s="99"/>
      <c r="T12" s="99"/>
      <c r="U12" s="105"/>
      <c r="V12" s="99"/>
      <c r="W12" s="99"/>
      <c r="X12" s="98"/>
      <c r="Y12" s="101"/>
      <c r="Z12" s="99"/>
      <c r="AA12" s="99"/>
      <c r="AB12" s="99"/>
      <c r="AC12" s="99"/>
      <c r="AD12" s="99"/>
      <c r="AE12" s="99"/>
      <c r="AF12" s="99"/>
      <c r="AG12" s="99"/>
      <c r="AH12" s="101"/>
      <c r="AI12" s="106"/>
      <c r="AJ12" s="99"/>
      <c r="AK12" s="106"/>
      <c r="AL12" s="107"/>
      <c r="AM12" s="107"/>
      <c r="AN12" s="101"/>
      <c r="AO12" s="83">
        <v>3</v>
      </c>
      <c r="AP12" s="108" t="str">
        <f t="shared" si="1"/>
        <v>XYZ-1-Executive #1-3</v>
      </c>
      <c r="AQ12" s="98" t="s">
        <v>73</v>
      </c>
      <c r="AR12" s="98" t="s">
        <v>54</v>
      </c>
      <c r="AS12" s="98" t="s">
        <v>78</v>
      </c>
      <c r="AT12" s="99" t="s">
        <v>47</v>
      </c>
      <c r="AU12" s="99" t="s">
        <v>45</v>
      </c>
      <c r="AV12" s="99"/>
      <c r="AW12" s="99" t="s">
        <v>48</v>
      </c>
      <c r="AX12" s="99" t="s">
        <v>45</v>
      </c>
      <c r="AY12" s="109" t="s">
        <v>49</v>
      </c>
      <c r="AZ12" s="109" t="s">
        <v>130</v>
      </c>
      <c r="BA12" s="109" t="s">
        <v>50</v>
      </c>
      <c r="BB12" s="106">
        <f>30%*0.2</f>
        <v>0.06</v>
      </c>
      <c r="BC12" s="106">
        <v>0.5</v>
      </c>
      <c r="BD12" s="106">
        <v>2</v>
      </c>
      <c r="BE12" s="106">
        <v>0.8</v>
      </c>
      <c r="BF12" s="106">
        <v>1.2</v>
      </c>
      <c r="BG12" s="107">
        <v>416</v>
      </c>
      <c r="BH12" s="107">
        <v>520</v>
      </c>
      <c r="BI12" s="107">
        <v>624</v>
      </c>
      <c r="BJ12" s="107">
        <v>647.9</v>
      </c>
      <c r="BK12" s="106">
        <f t="shared" si="2"/>
        <v>1.2459615384615383</v>
      </c>
      <c r="BL12" s="99">
        <v>2</v>
      </c>
      <c r="BM12" s="103"/>
      <c r="BN12" s="110"/>
    </row>
    <row r="13" spans="1:66" s="42" customFormat="1" ht="15.75" customHeight="1" x14ac:dyDescent="0.25">
      <c r="A13" s="111" t="s">
        <v>102</v>
      </c>
      <c r="B13" s="112" t="s">
        <v>103</v>
      </c>
      <c r="C13" s="96">
        <v>41820</v>
      </c>
      <c r="D13" s="97">
        <v>1</v>
      </c>
      <c r="E13" s="98" t="s">
        <v>96</v>
      </c>
      <c r="F13" s="108" t="s">
        <v>101</v>
      </c>
      <c r="G13" s="99" t="s">
        <v>44</v>
      </c>
      <c r="H13" s="100" t="str">
        <f t="shared" si="0"/>
        <v>XYZ-1-Executive #1</v>
      </c>
      <c r="I13" s="101"/>
      <c r="J13" s="102"/>
      <c r="K13" s="102"/>
      <c r="L13" s="104"/>
      <c r="M13" s="101"/>
      <c r="N13" s="99"/>
      <c r="O13" s="104"/>
      <c r="P13" s="99"/>
      <c r="Q13" s="99"/>
      <c r="R13" s="99"/>
      <c r="S13" s="99"/>
      <c r="T13" s="99"/>
      <c r="U13" s="105"/>
      <c r="V13" s="99"/>
      <c r="W13" s="99"/>
      <c r="X13" s="98"/>
      <c r="Y13" s="101"/>
      <c r="Z13" s="99"/>
      <c r="AA13" s="99"/>
      <c r="AB13" s="99"/>
      <c r="AC13" s="99"/>
      <c r="AD13" s="99"/>
      <c r="AE13" s="99"/>
      <c r="AF13" s="99"/>
      <c r="AG13" s="99"/>
      <c r="AH13" s="101"/>
      <c r="AI13" s="106"/>
      <c r="AJ13" s="99"/>
      <c r="AK13" s="106"/>
      <c r="AL13" s="107"/>
      <c r="AM13" s="107"/>
      <c r="AN13" s="101"/>
      <c r="AO13" s="83">
        <v>4</v>
      </c>
      <c r="AP13" s="108" t="str">
        <f t="shared" si="1"/>
        <v>XYZ-1-Executive #1-4</v>
      </c>
      <c r="AQ13" s="98" t="s">
        <v>51</v>
      </c>
      <c r="AR13" s="98" t="s">
        <v>51</v>
      </c>
      <c r="AS13" s="98"/>
      <c r="AT13" s="99" t="s">
        <v>47</v>
      </c>
      <c r="AU13" s="99" t="s">
        <v>45</v>
      </c>
      <c r="AV13" s="99"/>
      <c r="AW13" s="99" t="s">
        <v>48</v>
      </c>
      <c r="AX13" s="99" t="s">
        <v>45</v>
      </c>
      <c r="AY13" s="109" t="s">
        <v>55</v>
      </c>
      <c r="AZ13" s="109" t="s">
        <v>130</v>
      </c>
      <c r="BA13" s="109" t="s">
        <v>50</v>
      </c>
      <c r="BB13" s="106">
        <f>0.3*0.8</f>
        <v>0.24</v>
      </c>
      <c r="BC13" s="106">
        <v>0.5</v>
      </c>
      <c r="BD13" s="106">
        <v>2</v>
      </c>
      <c r="BE13" s="106">
        <v>0.8</v>
      </c>
      <c r="BF13" s="106">
        <v>1.2</v>
      </c>
      <c r="BG13" s="107">
        <f>BH13*BE13</f>
        <v>1644</v>
      </c>
      <c r="BH13" s="107">
        <v>2055</v>
      </c>
      <c r="BI13" s="107">
        <f>BH13*BF13</f>
        <v>2466</v>
      </c>
      <c r="BJ13" s="107">
        <v>1828</v>
      </c>
      <c r="BK13" s="106">
        <f t="shared" si="2"/>
        <v>0.88953771289537709</v>
      </c>
      <c r="BL13" s="99">
        <v>0.74</v>
      </c>
      <c r="BM13" s="103"/>
      <c r="BN13" s="110"/>
    </row>
    <row r="14" spans="1:66" s="42" customFormat="1" ht="15.75" customHeight="1" x14ac:dyDescent="0.25">
      <c r="A14" s="111" t="s">
        <v>102</v>
      </c>
      <c r="B14" s="112" t="s">
        <v>103</v>
      </c>
      <c r="C14" s="96">
        <v>41820</v>
      </c>
      <c r="D14" s="97">
        <v>1</v>
      </c>
      <c r="E14" s="98" t="s">
        <v>96</v>
      </c>
      <c r="F14" s="108" t="s">
        <v>101</v>
      </c>
      <c r="G14" s="99" t="s">
        <v>44</v>
      </c>
      <c r="H14" s="100" t="str">
        <f t="shared" si="0"/>
        <v>XYZ-1-Executive #1</v>
      </c>
      <c r="I14" s="101"/>
      <c r="J14" s="102"/>
      <c r="K14" s="102"/>
      <c r="L14" s="104"/>
      <c r="M14" s="101"/>
      <c r="N14" s="99"/>
      <c r="O14" s="104"/>
      <c r="P14" s="99"/>
      <c r="Q14" s="99"/>
      <c r="R14" s="99"/>
      <c r="S14" s="99"/>
      <c r="T14" s="99"/>
      <c r="U14" s="105"/>
      <c r="V14" s="99"/>
      <c r="W14" s="99"/>
      <c r="X14" s="98"/>
      <c r="Y14" s="101"/>
      <c r="Z14" s="99"/>
      <c r="AA14" s="99"/>
      <c r="AB14" s="99"/>
      <c r="AC14" s="99"/>
      <c r="AD14" s="99"/>
      <c r="AE14" s="99"/>
      <c r="AF14" s="99"/>
      <c r="AG14" s="99"/>
      <c r="AH14" s="101"/>
      <c r="AI14" s="106"/>
      <c r="AJ14" s="99"/>
      <c r="AK14" s="106"/>
      <c r="AL14" s="107"/>
      <c r="AM14" s="107"/>
      <c r="AN14" s="101"/>
      <c r="AO14" s="83">
        <v>5</v>
      </c>
      <c r="AP14" s="108" t="str">
        <f t="shared" si="1"/>
        <v>XYZ-1-Executive #1-5</v>
      </c>
      <c r="AQ14" s="98" t="s">
        <v>46</v>
      </c>
      <c r="AR14" s="98" t="s">
        <v>63</v>
      </c>
      <c r="AS14" s="98"/>
      <c r="AT14" s="99" t="s">
        <v>47</v>
      </c>
      <c r="AU14" s="99" t="s">
        <v>45</v>
      </c>
      <c r="AV14" s="99"/>
      <c r="AW14" s="99" t="s">
        <v>48</v>
      </c>
      <c r="AX14" s="99" t="s">
        <v>45</v>
      </c>
      <c r="AY14" s="109" t="s">
        <v>55</v>
      </c>
      <c r="AZ14" s="109" t="s">
        <v>130</v>
      </c>
      <c r="BA14" s="109" t="s">
        <v>50</v>
      </c>
      <c r="BB14" s="106">
        <f>0.4*0.8</f>
        <v>0.32000000000000006</v>
      </c>
      <c r="BC14" s="106">
        <v>0.5</v>
      </c>
      <c r="BD14" s="106">
        <v>2</v>
      </c>
      <c r="BE14" s="106">
        <v>0.8</v>
      </c>
      <c r="BF14" s="106">
        <v>1.2</v>
      </c>
      <c r="BG14" s="107">
        <f>BH14*BE14</f>
        <v>492.8</v>
      </c>
      <c r="BH14" s="107">
        <v>616</v>
      </c>
      <c r="BI14" s="107">
        <f>BH14*BF14</f>
        <v>739.19999999999993</v>
      </c>
      <c r="BJ14" s="107">
        <v>561.5</v>
      </c>
      <c r="BK14" s="106">
        <f t="shared" si="2"/>
        <v>0.91152597402597402</v>
      </c>
      <c r="BL14" s="99">
        <v>0.79900000000000004</v>
      </c>
      <c r="BM14" s="103"/>
      <c r="BN14" s="110"/>
    </row>
    <row r="15" spans="1:66" s="42" customFormat="1" ht="15.75" customHeight="1" x14ac:dyDescent="0.25">
      <c r="A15" s="111" t="s">
        <v>102</v>
      </c>
      <c r="B15" s="112" t="s">
        <v>103</v>
      </c>
      <c r="C15" s="96">
        <v>41820</v>
      </c>
      <c r="D15" s="97">
        <v>1</v>
      </c>
      <c r="E15" s="98" t="s">
        <v>96</v>
      </c>
      <c r="F15" s="108" t="s">
        <v>101</v>
      </c>
      <c r="G15" s="99" t="s">
        <v>44</v>
      </c>
      <c r="H15" s="100" t="str">
        <f t="shared" si="0"/>
        <v>XYZ-1-Executive #1</v>
      </c>
      <c r="I15" s="101"/>
      <c r="J15" s="102"/>
      <c r="K15" s="102"/>
      <c r="L15" s="104"/>
      <c r="M15" s="101"/>
      <c r="N15" s="99"/>
      <c r="O15" s="104"/>
      <c r="P15" s="99"/>
      <c r="Q15" s="99"/>
      <c r="R15" s="99"/>
      <c r="S15" s="99"/>
      <c r="T15" s="99"/>
      <c r="U15" s="105"/>
      <c r="V15" s="99"/>
      <c r="W15" s="99"/>
      <c r="X15" s="98"/>
      <c r="Y15" s="101"/>
      <c r="Z15" s="99"/>
      <c r="AA15" s="99"/>
      <c r="AB15" s="99"/>
      <c r="AC15" s="99"/>
      <c r="AD15" s="99"/>
      <c r="AE15" s="99"/>
      <c r="AF15" s="99"/>
      <c r="AG15" s="99"/>
      <c r="AH15" s="101"/>
      <c r="AI15" s="106"/>
      <c r="AJ15" s="99"/>
      <c r="AK15" s="106"/>
      <c r="AL15" s="107"/>
      <c r="AM15" s="107"/>
      <c r="AN15" s="101"/>
      <c r="AO15" s="83">
        <v>6</v>
      </c>
      <c r="AP15" s="108" t="str">
        <f t="shared" si="1"/>
        <v>XYZ-1-Executive #1-6</v>
      </c>
      <c r="AQ15" s="98" t="s">
        <v>73</v>
      </c>
      <c r="AR15" s="98" t="s">
        <v>54</v>
      </c>
      <c r="AS15" s="98"/>
      <c r="AT15" s="99" t="s">
        <v>47</v>
      </c>
      <c r="AU15" s="99" t="s">
        <v>45</v>
      </c>
      <c r="AV15" s="99"/>
      <c r="AW15" s="99" t="s">
        <v>48</v>
      </c>
      <c r="AX15" s="99" t="s">
        <v>45</v>
      </c>
      <c r="AY15" s="109" t="s">
        <v>55</v>
      </c>
      <c r="AZ15" s="109" t="s">
        <v>130</v>
      </c>
      <c r="BA15" s="109" t="s">
        <v>50</v>
      </c>
      <c r="BB15" s="106">
        <f>0.3*0.8</f>
        <v>0.24</v>
      </c>
      <c r="BC15" s="106">
        <v>0.5</v>
      </c>
      <c r="BD15" s="106">
        <v>2</v>
      </c>
      <c r="BE15" s="106">
        <v>0.8</v>
      </c>
      <c r="BF15" s="106">
        <v>1.2</v>
      </c>
      <c r="BG15" s="107">
        <f>BH15*BE15</f>
        <v>340.8</v>
      </c>
      <c r="BH15" s="107">
        <v>426</v>
      </c>
      <c r="BI15" s="107">
        <f>BH15*BF15</f>
        <v>511.2</v>
      </c>
      <c r="BJ15" s="107">
        <v>410.7</v>
      </c>
      <c r="BK15" s="106">
        <f t="shared" si="2"/>
        <v>0.96408450704225346</v>
      </c>
      <c r="BL15" s="99">
        <v>0.93</v>
      </c>
      <c r="BM15" s="103"/>
      <c r="BN15" s="110"/>
    </row>
    <row r="16" spans="1:66" s="42" customFormat="1" ht="15.75" customHeight="1" x14ac:dyDescent="0.25">
      <c r="A16" s="131" t="s">
        <v>102</v>
      </c>
      <c r="B16" s="132" t="s">
        <v>103</v>
      </c>
      <c r="C16" s="133">
        <v>41820</v>
      </c>
      <c r="D16" s="134">
        <v>1</v>
      </c>
      <c r="E16" s="135" t="s">
        <v>97</v>
      </c>
      <c r="F16" s="145" t="s">
        <v>93</v>
      </c>
      <c r="G16" s="136" t="s">
        <v>45</v>
      </c>
      <c r="H16" s="137" t="str">
        <f t="shared" si="0"/>
        <v>XYZ-1-Executive #2</v>
      </c>
      <c r="I16" s="138" t="s">
        <v>3</v>
      </c>
      <c r="J16" s="139"/>
      <c r="K16" s="139"/>
      <c r="L16" s="140"/>
      <c r="M16" s="138" t="s">
        <v>3</v>
      </c>
      <c r="N16" s="136" t="s">
        <v>45</v>
      </c>
      <c r="O16" s="140"/>
      <c r="P16" s="136"/>
      <c r="Q16" s="136">
        <v>1</v>
      </c>
      <c r="R16" s="136">
        <v>0</v>
      </c>
      <c r="S16" s="136"/>
      <c r="T16" s="136">
        <v>1</v>
      </c>
      <c r="U16" s="142">
        <v>3</v>
      </c>
      <c r="V16" s="136"/>
      <c r="W16" s="136"/>
      <c r="X16" s="135"/>
      <c r="Y16" s="138"/>
      <c r="Z16" s="136" t="s">
        <v>44</v>
      </c>
      <c r="AA16" s="136"/>
      <c r="AB16" s="136"/>
      <c r="AC16" s="136" t="s">
        <v>72</v>
      </c>
      <c r="AD16" s="136" t="s">
        <v>72</v>
      </c>
      <c r="AE16" s="136"/>
      <c r="AF16" s="136"/>
      <c r="AG16" s="136"/>
      <c r="AH16" s="138" t="s">
        <v>3</v>
      </c>
      <c r="AI16" s="143">
        <v>1.27</v>
      </c>
      <c r="AJ16" s="136"/>
      <c r="AK16" s="143">
        <f>AM16/AL16</f>
        <v>1.2731939074321019</v>
      </c>
      <c r="AL16" s="144">
        <v>149231</v>
      </c>
      <c r="AM16" s="144">
        <v>190000</v>
      </c>
      <c r="AN16" s="138" t="s">
        <v>3</v>
      </c>
      <c r="AO16" s="142">
        <v>1</v>
      </c>
      <c r="AP16" s="145" t="str">
        <f t="shared" si="1"/>
        <v>XYZ-1-Executive #2-1</v>
      </c>
      <c r="AQ16" s="135" t="s">
        <v>51</v>
      </c>
      <c r="AR16" s="135" t="s">
        <v>51</v>
      </c>
      <c r="AS16" s="135"/>
      <c r="AT16" s="136" t="s">
        <v>47</v>
      </c>
      <c r="AU16" s="136" t="s">
        <v>45</v>
      </c>
      <c r="AV16" s="135"/>
      <c r="AW16" s="136" t="s">
        <v>48</v>
      </c>
      <c r="AX16" s="136" t="s">
        <v>45</v>
      </c>
      <c r="AY16" s="146" t="s">
        <v>49</v>
      </c>
      <c r="AZ16" s="146" t="s">
        <v>130</v>
      </c>
      <c r="BA16" s="146" t="s">
        <v>50</v>
      </c>
      <c r="BB16" s="136">
        <v>0.3</v>
      </c>
      <c r="BC16" s="143">
        <v>0.5</v>
      </c>
      <c r="BD16" s="143">
        <v>2</v>
      </c>
      <c r="BE16" s="143">
        <v>0.8</v>
      </c>
      <c r="BF16" s="143">
        <v>1.2</v>
      </c>
      <c r="BG16" s="144">
        <v>4124.8</v>
      </c>
      <c r="BH16" s="144">
        <v>5156</v>
      </c>
      <c r="BI16" s="144">
        <v>6187.2</v>
      </c>
      <c r="BJ16" s="144">
        <v>5012</v>
      </c>
      <c r="BK16" s="143">
        <f t="shared" si="2"/>
        <v>0.97207137315748637</v>
      </c>
      <c r="BL16" s="143">
        <v>0.94399999999999995</v>
      </c>
      <c r="BM16" s="141"/>
      <c r="BN16" s="147"/>
    </row>
    <row r="17" spans="1:66" s="42" customFormat="1" ht="15.75" customHeight="1" x14ac:dyDescent="0.25">
      <c r="A17" s="131" t="s">
        <v>102</v>
      </c>
      <c r="B17" s="132" t="s">
        <v>103</v>
      </c>
      <c r="C17" s="133">
        <v>41820</v>
      </c>
      <c r="D17" s="134">
        <v>1</v>
      </c>
      <c r="E17" s="135" t="s">
        <v>97</v>
      </c>
      <c r="F17" s="145" t="s">
        <v>93</v>
      </c>
      <c r="G17" s="136" t="s">
        <v>45</v>
      </c>
      <c r="H17" s="137" t="str">
        <f t="shared" si="0"/>
        <v>XYZ-1-Executive #2</v>
      </c>
      <c r="I17" s="138" t="s">
        <v>3</v>
      </c>
      <c r="J17" s="139"/>
      <c r="K17" s="139"/>
      <c r="L17" s="140"/>
      <c r="M17" s="138" t="s">
        <v>3</v>
      </c>
      <c r="N17" s="136"/>
      <c r="O17" s="140"/>
      <c r="P17" s="136"/>
      <c r="Q17" s="136"/>
      <c r="R17" s="136"/>
      <c r="S17" s="136"/>
      <c r="T17" s="136"/>
      <c r="U17" s="142"/>
      <c r="V17" s="136"/>
      <c r="W17" s="136"/>
      <c r="X17" s="135"/>
      <c r="Y17" s="138"/>
      <c r="Z17" s="136"/>
      <c r="AA17" s="136"/>
      <c r="AB17" s="136"/>
      <c r="AC17" s="136"/>
      <c r="AD17" s="136"/>
      <c r="AE17" s="136"/>
      <c r="AF17" s="136"/>
      <c r="AG17" s="136"/>
      <c r="AH17" s="138" t="s">
        <v>3</v>
      </c>
      <c r="AI17" s="143"/>
      <c r="AJ17" s="136"/>
      <c r="AK17" s="143"/>
      <c r="AL17" s="144"/>
      <c r="AM17" s="144"/>
      <c r="AN17" s="138" t="s">
        <v>3</v>
      </c>
      <c r="AO17" s="142">
        <v>2</v>
      </c>
      <c r="AP17" s="145" t="str">
        <f t="shared" si="1"/>
        <v>XYZ-1-Executive #2-2</v>
      </c>
      <c r="AQ17" s="135" t="s">
        <v>46</v>
      </c>
      <c r="AR17" s="135" t="s">
        <v>63</v>
      </c>
      <c r="AS17" s="135" t="s">
        <v>3</v>
      </c>
      <c r="AT17" s="136" t="s">
        <v>47</v>
      </c>
      <c r="AU17" s="136" t="s">
        <v>45</v>
      </c>
      <c r="AV17" s="136"/>
      <c r="AW17" s="136" t="s">
        <v>48</v>
      </c>
      <c r="AX17" s="136" t="s">
        <v>45</v>
      </c>
      <c r="AY17" s="146" t="s">
        <v>49</v>
      </c>
      <c r="AZ17" s="146" t="s">
        <v>130</v>
      </c>
      <c r="BA17" s="146" t="s">
        <v>50</v>
      </c>
      <c r="BB17" s="143">
        <v>0.4</v>
      </c>
      <c r="BC17" s="143">
        <v>0.5</v>
      </c>
      <c r="BD17" s="143">
        <v>2</v>
      </c>
      <c r="BE17" s="143">
        <v>0.8</v>
      </c>
      <c r="BF17" s="143">
        <v>1.2</v>
      </c>
      <c r="BG17" s="144">
        <v>717.6</v>
      </c>
      <c r="BH17" s="144">
        <v>897</v>
      </c>
      <c r="BI17" s="144">
        <v>1076.3999999999999</v>
      </c>
      <c r="BJ17" s="144">
        <v>881.9</v>
      </c>
      <c r="BK17" s="143">
        <f t="shared" si="2"/>
        <v>0.9831661092530658</v>
      </c>
      <c r="BL17" s="136">
        <v>0.96599999999999997</v>
      </c>
      <c r="BM17" s="141"/>
      <c r="BN17" s="147"/>
    </row>
    <row r="18" spans="1:66" s="42" customFormat="1" ht="15.75" customHeight="1" x14ac:dyDescent="0.25">
      <c r="A18" s="131" t="s">
        <v>102</v>
      </c>
      <c r="B18" s="132" t="s">
        <v>103</v>
      </c>
      <c r="C18" s="133">
        <v>41820</v>
      </c>
      <c r="D18" s="134">
        <v>1</v>
      </c>
      <c r="E18" s="135" t="s">
        <v>97</v>
      </c>
      <c r="F18" s="145" t="s">
        <v>93</v>
      </c>
      <c r="G18" s="136" t="s">
        <v>45</v>
      </c>
      <c r="H18" s="137" t="str">
        <f t="shared" si="0"/>
        <v>XYZ-1-Executive #2</v>
      </c>
      <c r="I18" s="138" t="s">
        <v>3</v>
      </c>
      <c r="J18" s="139"/>
      <c r="K18" s="139"/>
      <c r="L18" s="140"/>
      <c r="M18" s="138" t="s">
        <v>3</v>
      </c>
      <c r="N18" s="136"/>
      <c r="O18" s="140"/>
      <c r="P18" s="136"/>
      <c r="Q18" s="136"/>
      <c r="R18" s="136"/>
      <c r="S18" s="136"/>
      <c r="T18" s="136"/>
      <c r="U18" s="142"/>
      <c r="V18" s="136"/>
      <c r="W18" s="136"/>
      <c r="X18" s="135"/>
      <c r="Y18" s="138"/>
      <c r="Z18" s="136"/>
      <c r="AA18" s="136"/>
      <c r="AB18" s="136"/>
      <c r="AC18" s="136"/>
      <c r="AD18" s="136"/>
      <c r="AE18" s="136"/>
      <c r="AF18" s="136"/>
      <c r="AG18" s="136"/>
      <c r="AH18" s="138" t="s">
        <v>3</v>
      </c>
      <c r="AI18" s="143"/>
      <c r="AJ18" s="136"/>
      <c r="AK18" s="143"/>
      <c r="AL18" s="144"/>
      <c r="AM18" s="144"/>
      <c r="AN18" s="138" t="s">
        <v>3</v>
      </c>
      <c r="AO18" s="148">
        <v>3</v>
      </c>
      <c r="AP18" s="145" t="str">
        <f t="shared" si="1"/>
        <v>XYZ-1-Executive #2-3</v>
      </c>
      <c r="AQ18" s="135" t="s">
        <v>73</v>
      </c>
      <c r="AR18" s="135" t="s">
        <v>54</v>
      </c>
      <c r="AS18" s="135" t="s">
        <v>78</v>
      </c>
      <c r="AT18" s="136" t="s">
        <v>47</v>
      </c>
      <c r="AU18" s="136" t="s">
        <v>45</v>
      </c>
      <c r="AV18" s="136"/>
      <c r="AW18" s="136" t="s">
        <v>48</v>
      </c>
      <c r="AX18" s="136" t="s">
        <v>45</v>
      </c>
      <c r="AY18" s="146" t="s">
        <v>49</v>
      </c>
      <c r="AZ18" s="146" t="s">
        <v>130</v>
      </c>
      <c r="BA18" s="146" t="s">
        <v>50</v>
      </c>
      <c r="BB18" s="143">
        <v>0.3</v>
      </c>
      <c r="BC18" s="143">
        <v>0.5</v>
      </c>
      <c r="BD18" s="143">
        <v>2</v>
      </c>
      <c r="BE18" s="143">
        <v>0.8</v>
      </c>
      <c r="BF18" s="143">
        <v>1.2</v>
      </c>
      <c r="BG18" s="144">
        <v>416</v>
      </c>
      <c r="BH18" s="144">
        <v>520</v>
      </c>
      <c r="BI18" s="144">
        <v>624</v>
      </c>
      <c r="BJ18" s="144">
        <v>647.9</v>
      </c>
      <c r="BK18" s="143">
        <f t="shared" si="2"/>
        <v>1.2459615384615383</v>
      </c>
      <c r="BL18" s="136">
        <v>2</v>
      </c>
      <c r="BM18" s="141"/>
      <c r="BN18" s="147"/>
    </row>
    <row r="19" spans="1:66" s="42" customFormat="1" ht="15.75" customHeight="1" x14ac:dyDescent="0.25">
      <c r="A19" s="111" t="s">
        <v>102</v>
      </c>
      <c r="B19" s="112" t="s">
        <v>103</v>
      </c>
      <c r="C19" s="96">
        <v>41820</v>
      </c>
      <c r="D19" s="97">
        <v>1</v>
      </c>
      <c r="E19" s="98" t="s">
        <v>98</v>
      </c>
      <c r="F19" s="108" t="s">
        <v>95</v>
      </c>
      <c r="G19" s="99" t="s">
        <v>45</v>
      </c>
      <c r="H19" s="100" t="str">
        <f t="shared" si="0"/>
        <v>XYZ-1-Executive #3</v>
      </c>
      <c r="I19" s="101"/>
      <c r="J19" s="102"/>
      <c r="K19" s="102"/>
      <c r="L19" s="104"/>
      <c r="M19" s="101"/>
      <c r="N19" s="99" t="s">
        <v>45</v>
      </c>
      <c r="O19" s="104"/>
      <c r="P19" s="99"/>
      <c r="Q19" s="99">
        <v>1</v>
      </c>
      <c r="R19" s="99">
        <v>0</v>
      </c>
      <c r="S19" s="99"/>
      <c r="T19" s="99">
        <v>1</v>
      </c>
      <c r="U19" s="105">
        <v>3</v>
      </c>
      <c r="V19" s="99"/>
      <c r="W19" s="99"/>
      <c r="X19" s="98"/>
      <c r="Y19" s="101"/>
      <c r="Z19" s="99" t="s">
        <v>44</v>
      </c>
      <c r="AA19" s="99"/>
      <c r="AB19" s="99"/>
      <c r="AC19" s="99" t="s">
        <v>72</v>
      </c>
      <c r="AD19" s="99" t="s">
        <v>72</v>
      </c>
      <c r="AE19" s="99"/>
      <c r="AF19" s="99"/>
      <c r="AG19" s="99" t="s">
        <v>74</v>
      </c>
      <c r="AH19" s="101"/>
      <c r="AI19" s="106">
        <v>1.27</v>
      </c>
      <c r="AJ19" s="99"/>
      <c r="AK19" s="106">
        <f>AM19/AL19</f>
        <v>1.3754045307443366</v>
      </c>
      <c r="AL19" s="107">
        <v>309000</v>
      </c>
      <c r="AM19" s="107">
        <v>425000</v>
      </c>
      <c r="AN19" s="101"/>
      <c r="AO19" s="105">
        <v>1</v>
      </c>
      <c r="AP19" s="108" t="str">
        <f t="shared" si="1"/>
        <v>XYZ-1-Executive #3-1</v>
      </c>
      <c r="AQ19" s="98" t="s">
        <v>51</v>
      </c>
      <c r="AR19" s="98" t="s">
        <v>51</v>
      </c>
      <c r="AS19" s="98"/>
      <c r="AT19" s="99" t="s">
        <v>47</v>
      </c>
      <c r="AU19" s="99" t="s">
        <v>45</v>
      </c>
      <c r="AV19" s="98"/>
      <c r="AW19" s="99" t="s">
        <v>48</v>
      </c>
      <c r="AX19" s="99" t="s">
        <v>45</v>
      </c>
      <c r="AY19" s="109" t="s">
        <v>49</v>
      </c>
      <c r="AZ19" s="109" t="s">
        <v>130</v>
      </c>
      <c r="BA19" s="109" t="s">
        <v>50</v>
      </c>
      <c r="BB19" s="99">
        <v>0.3</v>
      </c>
      <c r="BC19" s="106">
        <v>0.5</v>
      </c>
      <c r="BD19" s="106">
        <v>2</v>
      </c>
      <c r="BE19" s="106">
        <v>0.8</v>
      </c>
      <c r="BF19" s="106">
        <v>1.2</v>
      </c>
      <c r="BG19" s="107">
        <v>4124.8</v>
      </c>
      <c r="BH19" s="107">
        <v>5156</v>
      </c>
      <c r="BI19" s="107">
        <v>6187.2</v>
      </c>
      <c r="BJ19" s="107">
        <v>5012</v>
      </c>
      <c r="BK19" s="106">
        <f t="shared" si="2"/>
        <v>0.97207137315748637</v>
      </c>
      <c r="BL19" s="106">
        <v>0.94399999999999995</v>
      </c>
      <c r="BM19" s="103"/>
      <c r="BN19" s="110"/>
    </row>
    <row r="20" spans="1:66" s="42" customFormat="1" ht="15.75" customHeight="1" x14ac:dyDescent="0.25">
      <c r="A20" s="111" t="s">
        <v>102</v>
      </c>
      <c r="B20" s="112" t="s">
        <v>103</v>
      </c>
      <c r="C20" s="96">
        <v>41820</v>
      </c>
      <c r="D20" s="97">
        <v>1</v>
      </c>
      <c r="E20" s="98" t="s">
        <v>98</v>
      </c>
      <c r="F20" s="108" t="s">
        <v>95</v>
      </c>
      <c r="G20" s="99" t="s">
        <v>45</v>
      </c>
      <c r="H20" s="100" t="str">
        <f t="shared" si="0"/>
        <v>XYZ-1-Executive #3</v>
      </c>
      <c r="I20" s="101"/>
      <c r="J20" s="102"/>
      <c r="K20" s="102"/>
      <c r="L20" s="104"/>
      <c r="M20" s="101"/>
      <c r="N20" s="99"/>
      <c r="O20" s="104"/>
      <c r="P20" s="99"/>
      <c r="Q20" s="99"/>
      <c r="R20" s="99"/>
      <c r="S20" s="99"/>
      <c r="T20" s="99"/>
      <c r="U20" s="105"/>
      <c r="V20" s="99"/>
      <c r="W20" s="99"/>
      <c r="X20" s="98"/>
      <c r="Y20" s="101"/>
      <c r="Z20" s="99"/>
      <c r="AA20" s="99"/>
      <c r="AB20" s="99"/>
      <c r="AC20" s="99"/>
      <c r="AD20" s="99"/>
      <c r="AE20" s="99"/>
      <c r="AF20" s="99"/>
      <c r="AG20" s="99"/>
      <c r="AH20" s="101"/>
      <c r="AI20" s="106"/>
      <c r="AJ20" s="99"/>
      <c r="AK20" s="106"/>
      <c r="AL20" s="107"/>
      <c r="AM20" s="107"/>
      <c r="AN20" s="101"/>
      <c r="AO20" s="105">
        <v>2</v>
      </c>
      <c r="AP20" s="108" t="str">
        <f t="shared" si="1"/>
        <v>XYZ-1-Executive #3-2</v>
      </c>
      <c r="AQ20" s="98" t="s">
        <v>46</v>
      </c>
      <c r="AR20" s="98" t="s">
        <v>63</v>
      </c>
      <c r="AS20" s="98" t="s">
        <v>3</v>
      </c>
      <c r="AT20" s="99" t="s">
        <v>47</v>
      </c>
      <c r="AU20" s="99" t="s">
        <v>45</v>
      </c>
      <c r="AV20" s="99"/>
      <c r="AW20" s="99" t="s">
        <v>48</v>
      </c>
      <c r="AX20" s="99" t="s">
        <v>45</v>
      </c>
      <c r="AY20" s="109" t="s">
        <v>49</v>
      </c>
      <c r="AZ20" s="109" t="s">
        <v>130</v>
      </c>
      <c r="BA20" s="109" t="s">
        <v>50</v>
      </c>
      <c r="BB20" s="106">
        <v>0.4</v>
      </c>
      <c r="BC20" s="106">
        <v>0.5</v>
      </c>
      <c r="BD20" s="106">
        <v>2</v>
      </c>
      <c r="BE20" s="106">
        <v>0.8</v>
      </c>
      <c r="BF20" s="106">
        <v>1.2</v>
      </c>
      <c r="BG20" s="107">
        <v>717.6</v>
      </c>
      <c r="BH20" s="107">
        <v>897</v>
      </c>
      <c r="BI20" s="107">
        <v>1076.3999999999999</v>
      </c>
      <c r="BJ20" s="107">
        <v>881.9</v>
      </c>
      <c r="BK20" s="106">
        <f t="shared" si="2"/>
        <v>0.9831661092530658</v>
      </c>
      <c r="BL20" s="99">
        <v>0.96599999999999997</v>
      </c>
      <c r="BM20" s="103"/>
      <c r="BN20" s="110"/>
    </row>
    <row r="21" spans="1:66" s="42" customFormat="1" ht="15.75" customHeight="1" x14ac:dyDescent="0.25">
      <c r="A21" s="111" t="s">
        <v>102</v>
      </c>
      <c r="B21" s="112" t="s">
        <v>103</v>
      </c>
      <c r="C21" s="96">
        <v>41820</v>
      </c>
      <c r="D21" s="97">
        <v>1</v>
      </c>
      <c r="E21" s="98" t="s">
        <v>98</v>
      </c>
      <c r="F21" s="108" t="s">
        <v>95</v>
      </c>
      <c r="G21" s="99" t="s">
        <v>45</v>
      </c>
      <c r="H21" s="100" t="str">
        <f t="shared" si="0"/>
        <v>XYZ-1-Executive #3</v>
      </c>
      <c r="I21" s="101"/>
      <c r="J21" s="102"/>
      <c r="K21" s="102"/>
      <c r="L21" s="104"/>
      <c r="M21" s="101"/>
      <c r="N21" s="99"/>
      <c r="O21" s="104"/>
      <c r="P21" s="99"/>
      <c r="Q21" s="99"/>
      <c r="R21" s="99"/>
      <c r="S21" s="99"/>
      <c r="T21" s="99"/>
      <c r="U21" s="105"/>
      <c r="V21" s="99"/>
      <c r="W21" s="99"/>
      <c r="X21" s="98"/>
      <c r="Y21" s="101"/>
      <c r="Z21" s="99"/>
      <c r="AA21" s="99"/>
      <c r="AB21" s="99"/>
      <c r="AC21" s="99"/>
      <c r="AD21" s="99"/>
      <c r="AE21" s="99"/>
      <c r="AF21" s="99"/>
      <c r="AG21" s="99"/>
      <c r="AH21" s="101"/>
      <c r="AI21" s="106"/>
      <c r="AJ21" s="99"/>
      <c r="AK21" s="106"/>
      <c r="AL21" s="107"/>
      <c r="AM21" s="107"/>
      <c r="AN21" s="101"/>
      <c r="AO21" s="83">
        <v>3</v>
      </c>
      <c r="AP21" s="108" t="str">
        <f t="shared" si="1"/>
        <v>XYZ-1-Executive #3-3</v>
      </c>
      <c r="AQ21" s="98" t="s">
        <v>73</v>
      </c>
      <c r="AR21" s="98" t="s">
        <v>54</v>
      </c>
      <c r="AS21" s="98" t="s">
        <v>78</v>
      </c>
      <c r="AT21" s="99" t="s">
        <v>47</v>
      </c>
      <c r="AU21" s="99" t="s">
        <v>45</v>
      </c>
      <c r="AV21" s="99"/>
      <c r="AW21" s="99" t="s">
        <v>48</v>
      </c>
      <c r="AX21" s="99" t="s">
        <v>45</v>
      </c>
      <c r="AY21" s="109" t="s">
        <v>49</v>
      </c>
      <c r="AZ21" s="109" t="s">
        <v>130</v>
      </c>
      <c r="BA21" s="109" t="s">
        <v>50</v>
      </c>
      <c r="BB21" s="106">
        <v>0.3</v>
      </c>
      <c r="BC21" s="106">
        <v>0.5</v>
      </c>
      <c r="BD21" s="106">
        <v>2</v>
      </c>
      <c r="BE21" s="106">
        <v>0.8</v>
      </c>
      <c r="BF21" s="106">
        <v>1.2</v>
      </c>
      <c r="BG21" s="107">
        <v>416</v>
      </c>
      <c r="BH21" s="107">
        <v>520</v>
      </c>
      <c r="BI21" s="107">
        <v>624</v>
      </c>
      <c r="BJ21" s="107">
        <v>647.9</v>
      </c>
      <c r="BK21" s="106">
        <f t="shared" si="2"/>
        <v>1.2459615384615383</v>
      </c>
      <c r="BL21" s="99">
        <v>2</v>
      </c>
      <c r="BM21" s="103"/>
      <c r="BN21" s="110"/>
    </row>
    <row r="22" spans="1:66" s="42" customFormat="1" ht="15.75" customHeight="1" x14ac:dyDescent="0.25">
      <c r="A22" s="131" t="s">
        <v>102</v>
      </c>
      <c r="B22" s="132" t="s">
        <v>103</v>
      </c>
      <c r="C22" s="133">
        <v>41820</v>
      </c>
      <c r="D22" s="134">
        <v>1</v>
      </c>
      <c r="E22" s="135" t="s">
        <v>99</v>
      </c>
      <c r="F22" s="145" t="s">
        <v>101</v>
      </c>
      <c r="G22" s="136" t="s">
        <v>44</v>
      </c>
      <c r="H22" s="137" t="str">
        <f t="shared" si="0"/>
        <v>XYZ-1-Executive #4</v>
      </c>
      <c r="I22" s="138"/>
      <c r="J22" s="139"/>
      <c r="K22" s="139"/>
      <c r="L22" s="140"/>
      <c r="M22" s="138"/>
      <c r="N22" s="136" t="s">
        <v>45</v>
      </c>
      <c r="O22" s="140"/>
      <c r="P22" s="136"/>
      <c r="Q22" s="136">
        <v>0.2</v>
      </c>
      <c r="R22" s="136">
        <v>0.8</v>
      </c>
      <c r="S22" s="136"/>
      <c r="T22" s="136">
        <v>1</v>
      </c>
      <c r="U22" s="142">
        <v>6</v>
      </c>
      <c r="V22" s="136"/>
      <c r="W22" s="136"/>
      <c r="X22" s="135"/>
      <c r="Y22" s="138"/>
      <c r="Z22" s="136" t="s">
        <v>44</v>
      </c>
      <c r="AA22" s="136"/>
      <c r="AB22" s="136"/>
      <c r="AC22" s="136" t="s">
        <v>72</v>
      </c>
      <c r="AD22" s="136" t="s">
        <v>72</v>
      </c>
      <c r="AE22" s="136"/>
      <c r="AF22" s="136"/>
      <c r="AG22" s="136" t="s">
        <v>74</v>
      </c>
      <c r="AH22" s="138"/>
      <c r="AI22" s="143">
        <v>1.3280000000000001</v>
      </c>
      <c r="AJ22" s="136"/>
      <c r="AK22" s="143">
        <f>AM22/AL22</f>
        <v>1.4465408805031446</v>
      </c>
      <c r="AL22" s="144">
        <v>318000</v>
      </c>
      <c r="AM22" s="144">
        <v>460000</v>
      </c>
      <c r="AN22" s="138"/>
      <c r="AO22" s="142">
        <v>1</v>
      </c>
      <c r="AP22" s="145" t="str">
        <f t="shared" si="1"/>
        <v>XYZ-1-Executive #4-1</v>
      </c>
      <c r="AQ22" s="135" t="s">
        <v>51</v>
      </c>
      <c r="AR22" s="135" t="s">
        <v>51</v>
      </c>
      <c r="AS22" s="135"/>
      <c r="AT22" s="136" t="s">
        <v>47</v>
      </c>
      <c r="AU22" s="136" t="s">
        <v>45</v>
      </c>
      <c r="AV22" s="135"/>
      <c r="AW22" s="136" t="s">
        <v>48</v>
      </c>
      <c r="AX22" s="136" t="s">
        <v>45</v>
      </c>
      <c r="AY22" s="146" t="s">
        <v>49</v>
      </c>
      <c r="AZ22" s="146" t="s">
        <v>130</v>
      </c>
      <c r="BA22" s="146" t="s">
        <v>50</v>
      </c>
      <c r="BB22" s="136">
        <f>30%*0.2</f>
        <v>0.06</v>
      </c>
      <c r="BC22" s="143">
        <v>0.5</v>
      </c>
      <c r="BD22" s="143">
        <v>2</v>
      </c>
      <c r="BE22" s="143">
        <v>0.8</v>
      </c>
      <c r="BF22" s="143">
        <v>1.2</v>
      </c>
      <c r="BG22" s="144">
        <v>4124.8</v>
      </c>
      <c r="BH22" s="144">
        <v>5156</v>
      </c>
      <c r="BI22" s="144">
        <v>6187.2</v>
      </c>
      <c r="BJ22" s="144">
        <v>5012</v>
      </c>
      <c r="BK22" s="143">
        <f t="shared" si="2"/>
        <v>0.97207137315748637</v>
      </c>
      <c r="BL22" s="143">
        <v>0.94399999999999995</v>
      </c>
      <c r="BM22" s="141"/>
      <c r="BN22" s="147"/>
    </row>
    <row r="23" spans="1:66" s="42" customFormat="1" ht="15.75" customHeight="1" x14ac:dyDescent="0.25">
      <c r="A23" s="131" t="s">
        <v>102</v>
      </c>
      <c r="B23" s="132" t="s">
        <v>103</v>
      </c>
      <c r="C23" s="133">
        <v>41820</v>
      </c>
      <c r="D23" s="134">
        <v>1</v>
      </c>
      <c r="E23" s="135" t="s">
        <v>99</v>
      </c>
      <c r="F23" s="145" t="s">
        <v>101</v>
      </c>
      <c r="G23" s="136" t="s">
        <v>44</v>
      </c>
      <c r="H23" s="137" t="str">
        <f t="shared" si="0"/>
        <v>XYZ-1-Executive #4</v>
      </c>
      <c r="I23" s="138"/>
      <c r="J23" s="139"/>
      <c r="K23" s="139"/>
      <c r="L23" s="140"/>
      <c r="M23" s="138"/>
      <c r="N23" s="136"/>
      <c r="O23" s="140"/>
      <c r="P23" s="136"/>
      <c r="Q23" s="136"/>
      <c r="R23" s="136"/>
      <c r="S23" s="136"/>
      <c r="T23" s="136"/>
      <c r="U23" s="142"/>
      <c r="V23" s="136"/>
      <c r="W23" s="136"/>
      <c r="X23" s="135"/>
      <c r="Y23" s="138"/>
      <c r="Z23" s="136"/>
      <c r="AA23" s="136"/>
      <c r="AB23" s="136"/>
      <c r="AC23" s="136"/>
      <c r="AD23" s="136"/>
      <c r="AE23" s="136"/>
      <c r="AF23" s="136"/>
      <c r="AG23" s="136"/>
      <c r="AH23" s="138"/>
      <c r="AI23" s="143"/>
      <c r="AJ23" s="136"/>
      <c r="AK23" s="143"/>
      <c r="AL23" s="144"/>
      <c r="AM23" s="144"/>
      <c r="AN23" s="138"/>
      <c r="AO23" s="142">
        <v>2</v>
      </c>
      <c r="AP23" s="145" t="str">
        <f t="shared" si="1"/>
        <v>XYZ-1-Executive #4-2</v>
      </c>
      <c r="AQ23" s="135" t="s">
        <v>46</v>
      </c>
      <c r="AR23" s="135" t="s">
        <v>63</v>
      </c>
      <c r="AS23" s="135" t="s">
        <v>3</v>
      </c>
      <c r="AT23" s="136" t="s">
        <v>47</v>
      </c>
      <c r="AU23" s="136" t="s">
        <v>45</v>
      </c>
      <c r="AV23" s="136"/>
      <c r="AW23" s="136" t="s">
        <v>48</v>
      </c>
      <c r="AX23" s="136" t="s">
        <v>45</v>
      </c>
      <c r="AY23" s="146" t="s">
        <v>49</v>
      </c>
      <c r="AZ23" s="146" t="s">
        <v>130</v>
      </c>
      <c r="BA23" s="146" t="s">
        <v>50</v>
      </c>
      <c r="BB23" s="143">
        <f>40%*0.2</f>
        <v>8.0000000000000016E-2</v>
      </c>
      <c r="BC23" s="143">
        <v>0.5</v>
      </c>
      <c r="BD23" s="143">
        <v>2</v>
      </c>
      <c r="BE23" s="143">
        <v>0.8</v>
      </c>
      <c r="BF23" s="143">
        <v>1.2</v>
      </c>
      <c r="BG23" s="144">
        <v>717.6</v>
      </c>
      <c r="BH23" s="144">
        <v>897</v>
      </c>
      <c r="BI23" s="144">
        <v>1076.3999999999999</v>
      </c>
      <c r="BJ23" s="144">
        <v>881.9</v>
      </c>
      <c r="BK23" s="143">
        <f t="shared" si="2"/>
        <v>0.9831661092530658</v>
      </c>
      <c r="BL23" s="136">
        <v>0.96599999999999997</v>
      </c>
      <c r="BM23" s="141"/>
      <c r="BN23" s="147"/>
    </row>
    <row r="24" spans="1:66" s="42" customFormat="1" ht="15.75" customHeight="1" x14ac:dyDescent="0.25">
      <c r="A24" s="131" t="s">
        <v>102</v>
      </c>
      <c r="B24" s="132" t="s">
        <v>103</v>
      </c>
      <c r="C24" s="133">
        <v>41820</v>
      </c>
      <c r="D24" s="134">
        <v>1</v>
      </c>
      <c r="E24" s="135" t="s">
        <v>99</v>
      </c>
      <c r="F24" s="145" t="s">
        <v>101</v>
      </c>
      <c r="G24" s="136" t="s">
        <v>44</v>
      </c>
      <c r="H24" s="137" t="str">
        <f t="shared" si="0"/>
        <v>XYZ-1-Executive #4</v>
      </c>
      <c r="I24" s="138"/>
      <c r="J24" s="139"/>
      <c r="K24" s="139"/>
      <c r="L24" s="140"/>
      <c r="M24" s="138"/>
      <c r="N24" s="136"/>
      <c r="O24" s="140"/>
      <c r="P24" s="136"/>
      <c r="Q24" s="136"/>
      <c r="R24" s="136"/>
      <c r="S24" s="136"/>
      <c r="T24" s="136"/>
      <c r="U24" s="142"/>
      <c r="V24" s="136"/>
      <c r="W24" s="136"/>
      <c r="X24" s="135"/>
      <c r="Y24" s="138"/>
      <c r="Z24" s="136"/>
      <c r="AA24" s="136"/>
      <c r="AB24" s="136"/>
      <c r="AC24" s="136"/>
      <c r="AD24" s="136"/>
      <c r="AE24" s="136"/>
      <c r="AF24" s="136"/>
      <c r="AG24" s="136"/>
      <c r="AH24" s="138"/>
      <c r="AI24" s="143"/>
      <c r="AJ24" s="136"/>
      <c r="AK24" s="143"/>
      <c r="AL24" s="144"/>
      <c r="AM24" s="144"/>
      <c r="AN24" s="138"/>
      <c r="AO24" s="148">
        <v>3</v>
      </c>
      <c r="AP24" s="145" t="str">
        <f t="shared" si="1"/>
        <v>XYZ-1-Executive #4-3</v>
      </c>
      <c r="AQ24" s="135" t="s">
        <v>73</v>
      </c>
      <c r="AR24" s="135" t="s">
        <v>54</v>
      </c>
      <c r="AS24" s="135" t="s">
        <v>78</v>
      </c>
      <c r="AT24" s="136" t="s">
        <v>47</v>
      </c>
      <c r="AU24" s="136" t="s">
        <v>45</v>
      </c>
      <c r="AV24" s="136"/>
      <c r="AW24" s="136" t="s">
        <v>48</v>
      </c>
      <c r="AX24" s="136" t="s">
        <v>45</v>
      </c>
      <c r="AY24" s="146" t="s">
        <v>49</v>
      </c>
      <c r="AZ24" s="146" t="s">
        <v>130</v>
      </c>
      <c r="BA24" s="146" t="s">
        <v>50</v>
      </c>
      <c r="BB24" s="143">
        <f>30%*0.2</f>
        <v>0.06</v>
      </c>
      <c r="BC24" s="143">
        <v>0.5</v>
      </c>
      <c r="BD24" s="143">
        <v>2</v>
      </c>
      <c r="BE24" s="143">
        <v>0.8</v>
      </c>
      <c r="BF24" s="143">
        <v>1.2</v>
      </c>
      <c r="BG24" s="144">
        <v>416</v>
      </c>
      <c r="BH24" s="144">
        <v>520</v>
      </c>
      <c r="BI24" s="144">
        <v>624</v>
      </c>
      <c r="BJ24" s="144">
        <v>647.9</v>
      </c>
      <c r="BK24" s="143">
        <f t="shared" si="2"/>
        <v>1.2459615384615383</v>
      </c>
      <c r="BL24" s="136">
        <v>2</v>
      </c>
      <c r="BM24" s="141"/>
      <c r="BN24" s="147"/>
    </row>
    <row r="25" spans="1:66" s="42" customFormat="1" ht="15.75" customHeight="1" x14ac:dyDescent="0.25">
      <c r="A25" s="131" t="s">
        <v>102</v>
      </c>
      <c r="B25" s="132" t="s">
        <v>103</v>
      </c>
      <c r="C25" s="133">
        <v>41820</v>
      </c>
      <c r="D25" s="134">
        <v>1</v>
      </c>
      <c r="E25" s="135" t="s">
        <v>99</v>
      </c>
      <c r="F25" s="145" t="s">
        <v>101</v>
      </c>
      <c r="G25" s="136" t="s">
        <v>44</v>
      </c>
      <c r="H25" s="137" t="str">
        <f t="shared" si="0"/>
        <v>XYZ-1-Executive #4</v>
      </c>
      <c r="I25" s="138"/>
      <c r="J25" s="139"/>
      <c r="K25" s="139"/>
      <c r="L25" s="140"/>
      <c r="M25" s="138"/>
      <c r="N25" s="136"/>
      <c r="O25" s="140"/>
      <c r="P25" s="136"/>
      <c r="Q25" s="136"/>
      <c r="R25" s="136"/>
      <c r="S25" s="136"/>
      <c r="T25" s="136"/>
      <c r="U25" s="142"/>
      <c r="V25" s="136"/>
      <c r="W25" s="136"/>
      <c r="X25" s="135"/>
      <c r="Y25" s="138"/>
      <c r="Z25" s="136"/>
      <c r="AA25" s="136"/>
      <c r="AB25" s="136"/>
      <c r="AC25" s="136"/>
      <c r="AD25" s="136"/>
      <c r="AE25" s="136"/>
      <c r="AF25" s="136"/>
      <c r="AG25" s="136"/>
      <c r="AH25" s="138"/>
      <c r="AI25" s="143"/>
      <c r="AJ25" s="136"/>
      <c r="AK25" s="143"/>
      <c r="AL25" s="144"/>
      <c r="AM25" s="144"/>
      <c r="AN25" s="138"/>
      <c r="AO25" s="148">
        <v>4</v>
      </c>
      <c r="AP25" s="145" t="str">
        <f t="shared" si="1"/>
        <v>XYZ-1-Executive #4-4</v>
      </c>
      <c r="AQ25" s="135" t="s">
        <v>51</v>
      </c>
      <c r="AR25" s="135" t="s">
        <v>51</v>
      </c>
      <c r="AS25" s="135"/>
      <c r="AT25" s="136" t="s">
        <v>47</v>
      </c>
      <c r="AU25" s="136" t="s">
        <v>45</v>
      </c>
      <c r="AV25" s="136"/>
      <c r="AW25" s="136" t="s">
        <v>48</v>
      </c>
      <c r="AX25" s="136" t="s">
        <v>45</v>
      </c>
      <c r="AY25" s="146" t="s">
        <v>55</v>
      </c>
      <c r="AZ25" s="146" t="s">
        <v>130</v>
      </c>
      <c r="BA25" s="146" t="s">
        <v>50</v>
      </c>
      <c r="BB25" s="143">
        <f>0.3*0.8</f>
        <v>0.24</v>
      </c>
      <c r="BC25" s="143">
        <v>0.5</v>
      </c>
      <c r="BD25" s="143">
        <v>2</v>
      </c>
      <c r="BE25" s="143">
        <v>0.8</v>
      </c>
      <c r="BF25" s="143">
        <v>1.2</v>
      </c>
      <c r="BG25" s="144">
        <f>BH25*BE25</f>
        <v>1421.6000000000001</v>
      </c>
      <c r="BH25" s="144">
        <v>1777</v>
      </c>
      <c r="BI25" s="144">
        <f>BH25*BF25</f>
        <v>2132.4</v>
      </c>
      <c r="BJ25" s="144">
        <v>1801.2</v>
      </c>
      <c r="BK25" s="143">
        <f t="shared" si="2"/>
        <v>1.013618458075408</v>
      </c>
      <c r="BL25" s="136">
        <v>1.028</v>
      </c>
      <c r="BM25" s="141"/>
      <c r="BN25" s="147"/>
    </row>
    <row r="26" spans="1:66" s="42" customFormat="1" ht="15.75" customHeight="1" x14ac:dyDescent="0.25">
      <c r="A26" s="131" t="s">
        <v>102</v>
      </c>
      <c r="B26" s="132" t="s">
        <v>103</v>
      </c>
      <c r="C26" s="133">
        <v>41820</v>
      </c>
      <c r="D26" s="134">
        <v>1</v>
      </c>
      <c r="E26" s="135" t="s">
        <v>99</v>
      </c>
      <c r="F26" s="145" t="s">
        <v>101</v>
      </c>
      <c r="G26" s="136" t="s">
        <v>44</v>
      </c>
      <c r="H26" s="137" t="str">
        <f t="shared" si="0"/>
        <v>XYZ-1-Executive #4</v>
      </c>
      <c r="I26" s="138"/>
      <c r="J26" s="139"/>
      <c r="K26" s="139"/>
      <c r="L26" s="140"/>
      <c r="M26" s="138"/>
      <c r="N26" s="136"/>
      <c r="O26" s="140"/>
      <c r="P26" s="136"/>
      <c r="Q26" s="136"/>
      <c r="R26" s="136"/>
      <c r="S26" s="136"/>
      <c r="T26" s="136"/>
      <c r="U26" s="142"/>
      <c r="V26" s="136"/>
      <c r="W26" s="136"/>
      <c r="X26" s="135"/>
      <c r="Y26" s="138"/>
      <c r="Z26" s="136"/>
      <c r="AA26" s="136"/>
      <c r="AB26" s="136"/>
      <c r="AC26" s="136"/>
      <c r="AD26" s="136"/>
      <c r="AE26" s="136"/>
      <c r="AF26" s="136"/>
      <c r="AG26" s="136"/>
      <c r="AH26" s="138"/>
      <c r="AI26" s="143"/>
      <c r="AJ26" s="136"/>
      <c r="AK26" s="143"/>
      <c r="AL26" s="144"/>
      <c r="AM26" s="144"/>
      <c r="AN26" s="138"/>
      <c r="AO26" s="148">
        <v>5</v>
      </c>
      <c r="AP26" s="145" t="str">
        <f t="shared" si="1"/>
        <v>XYZ-1-Executive #4-5</v>
      </c>
      <c r="AQ26" s="135" t="s">
        <v>46</v>
      </c>
      <c r="AR26" s="135" t="s">
        <v>63</v>
      </c>
      <c r="AS26" s="135"/>
      <c r="AT26" s="136" t="s">
        <v>47</v>
      </c>
      <c r="AU26" s="136" t="s">
        <v>45</v>
      </c>
      <c r="AV26" s="136"/>
      <c r="AW26" s="136" t="s">
        <v>48</v>
      </c>
      <c r="AX26" s="136" t="s">
        <v>45</v>
      </c>
      <c r="AY26" s="146" t="s">
        <v>55</v>
      </c>
      <c r="AZ26" s="146" t="s">
        <v>130</v>
      </c>
      <c r="BA26" s="146" t="s">
        <v>50</v>
      </c>
      <c r="BB26" s="143">
        <f>0.4*0.8</f>
        <v>0.32000000000000006</v>
      </c>
      <c r="BC26" s="143">
        <v>0.5</v>
      </c>
      <c r="BD26" s="143">
        <v>2</v>
      </c>
      <c r="BE26" s="143">
        <v>0.8</v>
      </c>
      <c r="BF26" s="143">
        <v>1.2</v>
      </c>
      <c r="BG26" s="144">
        <f>BH26*BE26</f>
        <v>212.8</v>
      </c>
      <c r="BH26" s="144">
        <v>266</v>
      </c>
      <c r="BI26" s="144">
        <f>BH26*BF26</f>
        <v>319.2</v>
      </c>
      <c r="BJ26" s="144">
        <v>276.89999999999998</v>
      </c>
      <c r="BK26" s="143">
        <f t="shared" si="2"/>
        <v>1.0409774436090224</v>
      </c>
      <c r="BL26" s="136">
        <v>1.0860000000000001</v>
      </c>
      <c r="BM26" s="141"/>
      <c r="BN26" s="147"/>
    </row>
    <row r="27" spans="1:66" s="42" customFormat="1" ht="15.75" customHeight="1" x14ac:dyDescent="0.25">
      <c r="A27" s="131" t="s">
        <v>102</v>
      </c>
      <c r="B27" s="132" t="s">
        <v>103</v>
      </c>
      <c r="C27" s="133">
        <v>41820</v>
      </c>
      <c r="D27" s="134">
        <v>1</v>
      </c>
      <c r="E27" s="135" t="s">
        <v>99</v>
      </c>
      <c r="F27" s="145" t="s">
        <v>101</v>
      </c>
      <c r="G27" s="136" t="s">
        <v>44</v>
      </c>
      <c r="H27" s="137" t="str">
        <f t="shared" si="0"/>
        <v>XYZ-1-Executive #4</v>
      </c>
      <c r="I27" s="138"/>
      <c r="J27" s="139"/>
      <c r="K27" s="139"/>
      <c r="L27" s="140"/>
      <c r="M27" s="138"/>
      <c r="N27" s="136"/>
      <c r="O27" s="140"/>
      <c r="P27" s="136"/>
      <c r="Q27" s="136"/>
      <c r="R27" s="136"/>
      <c r="S27" s="136"/>
      <c r="T27" s="136"/>
      <c r="U27" s="142"/>
      <c r="V27" s="136"/>
      <c r="W27" s="136"/>
      <c r="X27" s="135"/>
      <c r="Y27" s="138"/>
      <c r="Z27" s="136"/>
      <c r="AA27" s="136"/>
      <c r="AB27" s="136"/>
      <c r="AC27" s="136"/>
      <c r="AD27" s="136"/>
      <c r="AE27" s="136"/>
      <c r="AF27" s="136"/>
      <c r="AG27" s="136"/>
      <c r="AH27" s="138"/>
      <c r="AI27" s="143"/>
      <c r="AJ27" s="136"/>
      <c r="AK27" s="143"/>
      <c r="AL27" s="144"/>
      <c r="AM27" s="144"/>
      <c r="AN27" s="138"/>
      <c r="AO27" s="148">
        <v>6</v>
      </c>
      <c r="AP27" s="145" t="str">
        <f t="shared" si="1"/>
        <v>XYZ-1-Executive #4-6</v>
      </c>
      <c r="AQ27" s="135" t="s">
        <v>73</v>
      </c>
      <c r="AR27" s="135" t="s">
        <v>54</v>
      </c>
      <c r="AS27" s="135"/>
      <c r="AT27" s="136" t="s">
        <v>47</v>
      </c>
      <c r="AU27" s="136" t="s">
        <v>45</v>
      </c>
      <c r="AV27" s="136"/>
      <c r="AW27" s="136" t="s">
        <v>48</v>
      </c>
      <c r="AX27" s="136" t="s">
        <v>45</v>
      </c>
      <c r="AY27" s="146" t="s">
        <v>55</v>
      </c>
      <c r="AZ27" s="146" t="s">
        <v>130</v>
      </c>
      <c r="BA27" s="146" t="s">
        <v>50</v>
      </c>
      <c r="BB27" s="143">
        <f>0.3*0.8</f>
        <v>0.24</v>
      </c>
      <c r="BC27" s="143">
        <v>0.5</v>
      </c>
      <c r="BD27" s="143">
        <v>2</v>
      </c>
      <c r="BE27" s="143">
        <v>0.8</v>
      </c>
      <c r="BF27" s="143">
        <v>1.2</v>
      </c>
      <c r="BG27" s="144">
        <f>BH27*BE27</f>
        <v>89.600000000000009</v>
      </c>
      <c r="BH27" s="144">
        <v>112</v>
      </c>
      <c r="BI27" s="144">
        <f>BH27*BF27</f>
        <v>134.4</v>
      </c>
      <c r="BJ27" s="144">
        <v>160.30000000000001</v>
      </c>
      <c r="BK27" s="143">
        <f t="shared" si="2"/>
        <v>1.4312500000000001</v>
      </c>
      <c r="BL27" s="136">
        <v>2</v>
      </c>
      <c r="BM27" s="141"/>
      <c r="BN27" s="147"/>
    </row>
    <row r="28" spans="1:66" s="42" customFormat="1" ht="15.75" customHeight="1" x14ac:dyDescent="0.25">
      <c r="A28" s="111" t="s">
        <v>102</v>
      </c>
      <c r="B28" s="112" t="s">
        <v>103</v>
      </c>
      <c r="C28" s="96">
        <v>41820</v>
      </c>
      <c r="D28" s="97">
        <v>1</v>
      </c>
      <c r="E28" s="98" t="s">
        <v>100</v>
      </c>
      <c r="F28" s="108" t="s">
        <v>94</v>
      </c>
      <c r="G28" s="99" t="s">
        <v>45</v>
      </c>
      <c r="H28" s="100" t="str">
        <f t="shared" ref="H28:H30" si="3">B28&amp;"-"&amp;D28&amp;"-"&amp;E28</f>
        <v>XYZ-1-Executive #5</v>
      </c>
      <c r="I28" s="101" t="s">
        <v>3</v>
      </c>
      <c r="J28" s="102"/>
      <c r="K28" s="102"/>
      <c r="L28" s="104"/>
      <c r="M28" s="101" t="s">
        <v>3</v>
      </c>
      <c r="N28" s="99" t="s">
        <v>45</v>
      </c>
      <c r="O28" s="104"/>
      <c r="P28" s="99"/>
      <c r="Q28" s="99">
        <v>1</v>
      </c>
      <c r="R28" s="99">
        <v>0</v>
      </c>
      <c r="S28" s="99"/>
      <c r="T28" s="99">
        <v>1</v>
      </c>
      <c r="U28" s="105">
        <v>3</v>
      </c>
      <c r="V28" s="99"/>
      <c r="W28" s="99"/>
      <c r="X28" s="98"/>
      <c r="Y28" s="101"/>
      <c r="Z28" s="99" t="s">
        <v>44</v>
      </c>
      <c r="AA28" s="99"/>
      <c r="AB28" s="99"/>
      <c r="AC28" s="99" t="s">
        <v>72</v>
      </c>
      <c r="AD28" s="99" t="s">
        <v>72</v>
      </c>
      <c r="AE28" s="99"/>
      <c r="AF28" s="99"/>
      <c r="AG28" s="99" t="s">
        <v>74</v>
      </c>
      <c r="AH28" s="101" t="s">
        <v>3</v>
      </c>
      <c r="AI28" s="106">
        <v>1.27</v>
      </c>
      <c r="AJ28" s="99"/>
      <c r="AK28" s="106">
        <f>AM28/AL28</f>
        <v>1.3754545454545455</v>
      </c>
      <c r="AL28" s="107">
        <v>1100000</v>
      </c>
      <c r="AM28" s="107">
        <v>1513000</v>
      </c>
      <c r="AN28" s="101" t="s">
        <v>3</v>
      </c>
      <c r="AO28" s="105">
        <v>1</v>
      </c>
      <c r="AP28" s="108" t="str">
        <f t="shared" si="1"/>
        <v>XYZ-1-Executive #5-1</v>
      </c>
      <c r="AQ28" s="98" t="s">
        <v>51</v>
      </c>
      <c r="AR28" s="98" t="s">
        <v>51</v>
      </c>
      <c r="AS28" s="98"/>
      <c r="AT28" s="99" t="s">
        <v>47</v>
      </c>
      <c r="AU28" s="99" t="s">
        <v>45</v>
      </c>
      <c r="AV28" s="98"/>
      <c r="AW28" s="99" t="s">
        <v>48</v>
      </c>
      <c r="AX28" s="99" t="s">
        <v>45</v>
      </c>
      <c r="AY28" s="109" t="s">
        <v>49</v>
      </c>
      <c r="AZ28" s="109" t="s">
        <v>130</v>
      </c>
      <c r="BA28" s="109" t="s">
        <v>50</v>
      </c>
      <c r="BB28" s="99">
        <v>0.3</v>
      </c>
      <c r="BC28" s="106">
        <v>0.5</v>
      </c>
      <c r="BD28" s="106">
        <v>2</v>
      </c>
      <c r="BE28" s="106">
        <v>0.8</v>
      </c>
      <c r="BF28" s="106">
        <v>1.2</v>
      </c>
      <c r="BG28" s="107">
        <v>4124.8</v>
      </c>
      <c r="BH28" s="107">
        <v>5156</v>
      </c>
      <c r="BI28" s="107">
        <v>6187.2</v>
      </c>
      <c r="BJ28" s="107">
        <v>5012</v>
      </c>
      <c r="BK28" s="106">
        <f t="shared" si="2"/>
        <v>0.97207137315748637</v>
      </c>
      <c r="BL28" s="106">
        <v>0.94399999999999995</v>
      </c>
      <c r="BM28" s="103"/>
      <c r="BN28" s="110"/>
    </row>
    <row r="29" spans="1:66" s="42" customFormat="1" ht="15.75" customHeight="1" x14ac:dyDescent="0.25">
      <c r="A29" s="111" t="s">
        <v>102</v>
      </c>
      <c r="B29" s="112" t="s">
        <v>103</v>
      </c>
      <c r="C29" s="96">
        <v>41820</v>
      </c>
      <c r="D29" s="97">
        <v>1</v>
      </c>
      <c r="E29" s="98" t="s">
        <v>100</v>
      </c>
      <c r="F29" s="108" t="s">
        <v>94</v>
      </c>
      <c r="G29" s="99" t="s">
        <v>45</v>
      </c>
      <c r="H29" s="100" t="str">
        <f t="shared" si="3"/>
        <v>XYZ-1-Executive #5</v>
      </c>
      <c r="I29" s="101" t="s">
        <v>3</v>
      </c>
      <c r="J29" s="102"/>
      <c r="K29" s="102"/>
      <c r="L29" s="104"/>
      <c r="M29" s="101" t="s">
        <v>3</v>
      </c>
      <c r="N29" s="99"/>
      <c r="O29" s="104"/>
      <c r="P29" s="99"/>
      <c r="Q29" s="99"/>
      <c r="R29" s="99"/>
      <c r="S29" s="99"/>
      <c r="T29" s="99"/>
      <c r="U29" s="105"/>
      <c r="V29" s="99"/>
      <c r="W29" s="99"/>
      <c r="X29" s="98"/>
      <c r="Y29" s="101"/>
      <c r="Z29" s="99"/>
      <c r="AA29" s="99"/>
      <c r="AB29" s="99"/>
      <c r="AC29" s="99"/>
      <c r="AD29" s="99"/>
      <c r="AE29" s="99"/>
      <c r="AF29" s="99"/>
      <c r="AG29" s="99"/>
      <c r="AH29" s="101" t="s">
        <v>3</v>
      </c>
      <c r="AI29" s="106"/>
      <c r="AJ29" s="99"/>
      <c r="AK29" s="106"/>
      <c r="AL29" s="107"/>
      <c r="AM29" s="107"/>
      <c r="AN29" s="101" t="s">
        <v>3</v>
      </c>
      <c r="AO29" s="105">
        <v>2</v>
      </c>
      <c r="AP29" s="108" t="str">
        <f t="shared" si="1"/>
        <v>XYZ-1-Executive #5-2</v>
      </c>
      <c r="AQ29" s="98" t="s">
        <v>46</v>
      </c>
      <c r="AR29" s="98" t="s">
        <v>63</v>
      </c>
      <c r="AS29" s="98" t="s">
        <v>3</v>
      </c>
      <c r="AT29" s="99" t="s">
        <v>47</v>
      </c>
      <c r="AU29" s="99" t="s">
        <v>45</v>
      </c>
      <c r="AV29" s="99"/>
      <c r="AW29" s="99" t="s">
        <v>48</v>
      </c>
      <c r="AX29" s="99" t="s">
        <v>45</v>
      </c>
      <c r="AY29" s="109" t="s">
        <v>49</v>
      </c>
      <c r="AZ29" s="109" t="s">
        <v>130</v>
      </c>
      <c r="BA29" s="109" t="s">
        <v>50</v>
      </c>
      <c r="BB29" s="106">
        <v>0.4</v>
      </c>
      <c r="BC29" s="106">
        <v>0.5</v>
      </c>
      <c r="BD29" s="106">
        <v>2</v>
      </c>
      <c r="BE29" s="106">
        <v>0.8</v>
      </c>
      <c r="BF29" s="106">
        <v>1.2</v>
      </c>
      <c r="BG29" s="107">
        <v>717.6</v>
      </c>
      <c r="BH29" s="107">
        <v>897</v>
      </c>
      <c r="BI29" s="107">
        <v>1076.3999999999999</v>
      </c>
      <c r="BJ29" s="107">
        <v>881.9</v>
      </c>
      <c r="BK29" s="106">
        <f t="shared" si="2"/>
        <v>0.9831661092530658</v>
      </c>
      <c r="BL29" s="99">
        <v>0.96599999999999997</v>
      </c>
      <c r="BM29" s="103"/>
      <c r="BN29" s="110"/>
    </row>
    <row r="30" spans="1:66" s="42" customFormat="1" ht="15.75" customHeight="1" x14ac:dyDescent="0.25">
      <c r="A30" s="113" t="s">
        <v>102</v>
      </c>
      <c r="B30" s="114" t="s">
        <v>103</v>
      </c>
      <c r="C30" s="115">
        <v>41820</v>
      </c>
      <c r="D30" s="116">
        <v>1</v>
      </c>
      <c r="E30" s="117" t="s">
        <v>100</v>
      </c>
      <c r="F30" s="128" t="s">
        <v>94</v>
      </c>
      <c r="G30" s="118" t="s">
        <v>45</v>
      </c>
      <c r="H30" s="119" t="str">
        <f t="shared" si="3"/>
        <v>XYZ-1-Executive #5</v>
      </c>
      <c r="I30" s="120" t="s">
        <v>3</v>
      </c>
      <c r="J30" s="121"/>
      <c r="K30" s="121"/>
      <c r="L30" s="122"/>
      <c r="M30" s="120" t="s">
        <v>3</v>
      </c>
      <c r="N30" s="118"/>
      <c r="O30" s="122"/>
      <c r="P30" s="118"/>
      <c r="Q30" s="118"/>
      <c r="R30" s="118"/>
      <c r="S30" s="118"/>
      <c r="T30" s="118"/>
      <c r="U30" s="124"/>
      <c r="V30" s="118"/>
      <c r="W30" s="118"/>
      <c r="X30" s="117"/>
      <c r="Y30" s="120"/>
      <c r="Z30" s="118"/>
      <c r="AA30" s="118"/>
      <c r="AB30" s="118"/>
      <c r="AC30" s="118"/>
      <c r="AD30" s="118"/>
      <c r="AE30" s="118"/>
      <c r="AF30" s="118"/>
      <c r="AG30" s="118"/>
      <c r="AH30" s="120" t="s">
        <v>3</v>
      </c>
      <c r="AI30" s="125"/>
      <c r="AJ30" s="118"/>
      <c r="AK30" s="125"/>
      <c r="AL30" s="126"/>
      <c r="AM30" s="126"/>
      <c r="AN30" s="120" t="s">
        <v>3</v>
      </c>
      <c r="AO30" s="127">
        <v>3</v>
      </c>
      <c r="AP30" s="128" t="str">
        <f t="shared" si="1"/>
        <v>XYZ-1-Executive #5-3</v>
      </c>
      <c r="AQ30" s="117" t="s">
        <v>73</v>
      </c>
      <c r="AR30" s="117" t="s">
        <v>54</v>
      </c>
      <c r="AS30" s="117" t="s">
        <v>78</v>
      </c>
      <c r="AT30" s="118" t="s">
        <v>47</v>
      </c>
      <c r="AU30" s="118" t="s">
        <v>45</v>
      </c>
      <c r="AV30" s="118"/>
      <c r="AW30" s="118" t="s">
        <v>48</v>
      </c>
      <c r="AX30" s="118" t="s">
        <v>45</v>
      </c>
      <c r="AY30" s="129" t="s">
        <v>49</v>
      </c>
      <c r="AZ30" s="129" t="s">
        <v>130</v>
      </c>
      <c r="BA30" s="129" t="s">
        <v>50</v>
      </c>
      <c r="BB30" s="125">
        <v>0.3</v>
      </c>
      <c r="BC30" s="125">
        <v>0.5</v>
      </c>
      <c r="BD30" s="125">
        <v>2</v>
      </c>
      <c r="BE30" s="125">
        <v>0.8</v>
      </c>
      <c r="BF30" s="125">
        <v>1.2</v>
      </c>
      <c r="BG30" s="126">
        <v>416</v>
      </c>
      <c r="BH30" s="126">
        <v>520</v>
      </c>
      <c r="BI30" s="126">
        <v>624</v>
      </c>
      <c r="BJ30" s="126">
        <v>647.9</v>
      </c>
      <c r="BK30" s="125">
        <f t="shared" si="2"/>
        <v>1.2459615384615383</v>
      </c>
      <c r="BL30" s="118">
        <v>2</v>
      </c>
      <c r="BM30" s="123"/>
      <c r="BN30" s="130"/>
    </row>
    <row r="32" spans="1:66" x14ac:dyDescent="0.2">
      <c r="A32" s="14" t="s">
        <v>21</v>
      </c>
    </row>
    <row r="33" spans="27:66" x14ac:dyDescent="0.2">
      <c r="AA33" s="19"/>
      <c r="AM33" s="9"/>
      <c r="AO33" s="9"/>
      <c r="AP33" s="9"/>
      <c r="AQ33" s="9"/>
      <c r="AR33" s="9"/>
      <c r="AS33" s="9"/>
      <c r="AT33" s="9"/>
      <c r="AU33" s="9"/>
      <c r="AV33" s="50"/>
      <c r="AW33" s="9"/>
      <c r="AX33" s="9"/>
      <c r="AY33" s="9"/>
      <c r="AZ33" s="9"/>
      <c r="BA33" s="9"/>
      <c r="BB33" s="9"/>
      <c r="BC33" s="9"/>
      <c r="BD33" s="9"/>
      <c r="BE33" s="9"/>
      <c r="BF33" s="9"/>
      <c r="BG33" s="9"/>
      <c r="BH33" s="9"/>
      <c r="BI33" s="9"/>
      <c r="BJ33" s="9"/>
      <c r="BK33" s="9"/>
      <c r="BL33" s="9"/>
      <c r="BM33" s="9"/>
      <c r="BN33" s="9"/>
    </row>
  </sheetData>
  <sortState ref="A11:HG1311">
    <sortCondition ref="A11:A1311"/>
    <sortCondition ref="AP11:AP1311"/>
  </sortState>
  <phoneticPr fontId="24" type="noConversion"/>
  <conditionalFormatting sqref="AS9:BB9 AI9:AM9 O9:P9 AQ9 H9:K9 T9:AG9 A9:E9">
    <cfRule type="expression" dxfId="33" priority="340" stopIfTrue="1">
      <formula>"IF((D1=""Y"")*(NOT(ISNUMBER(P1))+NOT(ISNUMBER(Q1))), ""TRUE"", ""FALSE""))"</formula>
    </cfRule>
  </conditionalFormatting>
  <conditionalFormatting sqref="L9">
    <cfRule type="expression" dxfId="32" priority="194" stopIfTrue="1">
      <formula>"IF((D1=""Y"")*(NOT(ISNUMBER(P1))+NOT(ISNUMBER(Q1))), ""TRUE"", ""FALSE""))"</formula>
    </cfRule>
  </conditionalFormatting>
  <conditionalFormatting sqref="BM9">
    <cfRule type="expression" dxfId="31" priority="85" stopIfTrue="1">
      <formula>"IF((D1=""Y"")*(NOT(ISNUMBER(P1))+NOT(ISNUMBER(Q1))), ""TRUE"", ""FALSE""))"</formula>
    </cfRule>
  </conditionalFormatting>
  <conditionalFormatting sqref="N9">
    <cfRule type="expression" dxfId="30" priority="81" stopIfTrue="1">
      <formula>"IF((D1=""Y"")*(NOT(ISNUMBER(P1))+NOT(ISNUMBER(Q1))), ""TRUE"", ""FALSE""))"</formula>
    </cfRule>
  </conditionalFormatting>
  <conditionalFormatting sqref="AR9">
    <cfRule type="expression" dxfId="29" priority="79" stopIfTrue="1">
      <formula>"IF((D1=""Y"")*(NOT(ISNUMBER(P1))+NOT(ISNUMBER(Q1))), ""TRUE"", ""FALSE""))"</formula>
    </cfRule>
  </conditionalFormatting>
  <conditionalFormatting sqref="AO9:AP9">
    <cfRule type="expression" dxfId="28" priority="15" stopIfTrue="1">
      <formula>"IF((D1=""Y"")*(NOT(ISNUMBER(P1))+NOT(ISNUMBER(Q1))), ""TRUE"", ""FALSE""))"</formula>
    </cfRule>
  </conditionalFormatting>
  <conditionalFormatting sqref="F9">
    <cfRule type="expression" dxfId="27" priority="7" stopIfTrue="1">
      <formula>"IF((D1=""Y"")*(NOT(ISNUMBER(P1))+NOT(ISNUMBER(Q1))), ""TRUE"", ""FALSE""))"</formula>
    </cfRule>
  </conditionalFormatting>
  <conditionalFormatting sqref="G9">
    <cfRule type="expression" dxfId="26" priority="6" stopIfTrue="1">
      <formula>"IF((D1=""Y"")*(NOT(ISNUMBER(P1))+NOT(ISNUMBER(Q1))), ""TRUE"", ""FALSE""))"</formula>
    </cfRule>
  </conditionalFormatting>
  <conditionalFormatting sqref="R9:S9">
    <cfRule type="expression" dxfId="25" priority="5" stopIfTrue="1">
      <formula>"IF((D1=""Y"")*(NOT(ISNUMBER(P1))+NOT(ISNUMBER(Q1))), ""TRUE"", ""FALSE""))"</formula>
    </cfRule>
  </conditionalFormatting>
  <conditionalFormatting sqref="Q9">
    <cfRule type="expression" dxfId="24" priority="4" stopIfTrue="1">
      <formula>"IF((D1=""Y"")*(NOT(ISNUMBER(P1))+NOT(ISNUMBER(Q1))), ""TRUE"", ""FALSE""))"</formula>
    </cfRule>
  </conditionalFormatting>
  <conditionalFormatting sqref="M9">
    <cfRule type="expression" dxfId="23" priority="3" stopIfTrue="1">
      <formula>"IF((D1=""Y"")*(NOT(ISNUMBER(P1))+NOT(ISNUMBER(Q1))), ""TRUE"", ""FALSE""))"</formula>
    </cfRule>
  </conditionalFormatting>
  <conditionalFormatting sqref="AH9">
    <cfRule type="expression" dxfId="22" priority="2" stopIfTrue="1">
      <formula>"IF((D1=""Y"")*(NOT(ISNUMBER(P1))+NOT(ISNUMBER(Q1))), ""TRUE"", ""FALSE""))"</formula>
    </cfRule>
  </conditionalFormatting>
  <conditionalFormatting sqref="AN9">
    <cfRule type="expression" dxfId="21" priority="1" stopIfTrue="1">
      <formula>"IF((D1=""Y"")*(NOT(ISNUMBER(P1))+NOT(ISNUMBER(Q1))), ""TRUE"", ""FALSE""))"</formula>
    </cfRule>
  </conditionalFormatting>
  <pageMargins left="0.75" right="0.75" top="0.5" bottom="0.5" header="0.5" footer="0.3"/>
  <pageSetup scale="46" orientation="landscape" r:id="rId1"/>
  <headerFooter alignWithMargins="0">
    <oddFooter>&amp;L&amp;9CONFIDENTIAL&amp;C&amp;9&amp;P&amp;R&amp;9&amp;D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O37"/>
  <sheetViews>
    <sheetView zoomScale="85" zoomScaleNormal="85" workbookViewId="0">
      <pane xSplit="3" ySplit="9" topLeftCell="D10" activePane="bottomRight" state="frozen"/>
      <selection pane="topRight" activeCell="F1" sqref="F1"/>
      <selection pane="bottomLeft" activeCell="A12" sqref="A12"/>
      <selection pane="bottomRight" activeCell="D10" sqref="D10"/>
    </sheetView>
  </sheetViews>
  <sheetFormatPr defaultRowHeight="12.75" x14ac:dyDescent="0.2"/>
  <cols>
    <col min="1" max="1" width="18.28515625" style="4" customWidth="1"/>
    <col min="2" max="2" width="7.42578125" style="2" bestFit="1" customWidth="1"/>
    <col min="3" max="3" width="7.28515625" style="4" bestFit="1" customWidth="1"/>
    <col min="4" max="4" width="7.28515625" style="4" customWidth="1"/>
    <col min="5" max="6" width="17.140625" style="4" customWidth="1"/>
    <col min="7" max="7" width="13.140625" style="4" bestFit="1" customWidth="1"/>
    <col min="8" max="8" width="7.85546875" style="4" bestFit="1" customWidth="1"/>
    <col min="9" max="9" width="20" style="4" bestFit="1" customWidth="1"/>
    <col min="10" max="10" width="1.5703125" style="4" customWidth="1"/>
    <col min="11" max="11" width="11.42578125" style="8" bestFit="1" customWidth="1"/>
    <col min="12" max="12" width="12.42578125" style="8" bestFit="1" customWidth="1"/>
    <col min="13" max="13" width="17.28515625" style="8" bestFit="1" customWidth="1"/>
    <col min="14" max="14" width="9.85546875" style="8" bestFit="1" customWidth="1"/>
    <col min="15" max="15" width="6.7109375" style="8" bestFit="1" customWidth="1"/>
    <col min="16" max="16" width="10" style="8" bestFit="1" customWidth="1"/>
    <col min="17" max="17" width="12.85546875" style="8" bestFit="1" customWidth="1"/>
    <col min="18" max="18" width="1.5703125" style="4" customWidth="1"/>
    <col min="19" max="19" width="13" style="4" customWidth="1"/>
    <col min="20" max="20" width="13.42578125" style="4" bestFit="1" customWidth="1"/>
    <col min="21" max="21" width="1.5703125" style="4" customWidth="1"/>
    <col min="22" max="22" width="10.28515625" style="4" bestFit="1" customWidth="1"/>
    <col min="23" max="23" width="13.140625" style="4" bestFit="1" customWidth="1"/>
    <col min="24" max="24" width="1.5703125" style="4" customWidth="1"/>
    <col min="25" max="25" width="13.42578125" style="4" customWidth="1"/>
    <col min="26" max="26" width="13.28515625" style="4" bestFit="1" customWidth="1"/>
    <col min="27" max="27" width="13.42578125" style="4" bestFit="1" customWidth="1"/>
    <col min="28" max="28" width="12.5703125" style="4" bestFit="1" customWidth="1"/>
    <col min="29" max="29" width="1.5703125" style="4" customWidth="1"/>
    <col min="30" max="30" width="8.28515625" style="4" bestFit="1" customWidth="1"/>
    <col min="31" max="31" width="21.85546875" style="2" bestFit="1" customWidth="1"/>
    <col min="32" max="32" width="20.42578125" style="4" bestFit="1" customWidth="1"/>
    <col min="33" max="33" width="12.5703125" style="4" bestFit="1" customWidth="1"/>
    <col min="34" max="34" width="17.140625" style="4" customWidth="1"/>
    <col min="35" max="35" width="12.42578125" style="4" bestFit="1" customWidth="1"/>
    <col min="36" max="36" width="10.5703125" style="4" customWidth="1"/>
    <col min="37" max="37" width="12.5703125" style="4" bestFit="1" customWidth="1"/>
    <col min="38" max="38" width="11.42578125" style="4" customWidth="1"/>
    <col min="39" max="39" width="23.7109375" style="4" bestFit="1" customWidth="1"/>
    <col min="40" max="40" width="22.7109375" style="4" bestFit="1" customWidth="1"/>
    <col min="41" max="41" width="14.140625" style="4" bestFit="1" customWidth="1"/>
    <col min="42" max="42" width="15.7109375" style="4" customWidth="1"/>
    <col min="43" max="43" width="12.42578125" style="4" bestFit="1" customWidth="1"/>
    <col min="44" max="44" width="10.28515625" style="4" bestFit="1" customWidth="1"/>
    <col min="45" max="45" width="9.85546875" style="4" bestFit="1" customWidth="1"/>
    <col min="46" max="46" width="10" style="4" bestFit="1" customWidth="1"/>
    <col min="47" max="48" width="14.85546875" style="4" bestFit="1" customWidth="1"/>
    <col min="49" max="51" width="12.42578125" style="4" bestFit="1" customWidth="1"/>
    <col min="52" max="52" width="1.5703125" style="4" customWidth="1"/>
    <col min="53" max="53" width="10.7109375" style="8" customWidth="1"/>
    <col min="54" max="16384" width="9.140625" style="21"/>
  </cols>
  <sheetData>
    <row r="1" spans="1:67" ht="15.75" x14ac:dyDescent="0.25">
      <c r="A1" s="3"/>
      <c r="B1" s="1"/>
      <c r="C1" s="3"/>
      <c r="D1" s="3"/>
      <c r="E1" s="76"/>
      <c r="F1" s="76"/>
      <c r="G1" s="76"/>
      <c r="H1" s="76"/>
      <c r="I1" s="3"/>
      <c r="J1" s="3" t="s">
        <v>3</v>
      </c>
      <c r="K1" s="3"/>
      <c r="L1" s="11"/>
      <c r="M1" s="3"/>
      <c r="N1" s="17"/>
      <c r="O1" s="79"/>
      <c r="P1" s="7"/>
      <c r="Q1" s="3"/>
      <c r="R1" s="3" t="s">
        <v>3</v>
      </c>
      <c r="S1" s="7"/>
      <c r="T1" s="3"/>
      <c r="U1" s="3" t="s">
        <v>3</v>
      </c>
      <c r="V1" s="3"/>
      <c r="W1" s="3"/>
      <c r="X1" s="3"/>
      <c r="Y1" s="3"/>
      <c r="Z1" s="3"/>
      <c r="AA1" s="3"/>
      <c r="AB1" s="3"/>
      <c r="AC1" s="3" t="s">
        <v>3</v>
      </c>
      <c r="AD1" s="3"/>
      <c r="AE1" s="3"/>
      <c r="AF1" s="3"/>
      <c r="AG1" s="3"/>
      <c r="AH1" s="3"/>
      <c r="AI1" s="17"/>
      <c r="AJ1" s="3"/>
      <c r="AK1" s="16"/>
      <c r="AL1" s="3"/>
      <c r="AM1" s="3"/>
      <c r="AN1" s="3"/>
      <c r="AO1" s="3"/>
      <c r="AP1" s="3"/>
      <c r="AQ1" s="3"/>
      <c r="AR1" s="3"/>
      <c r="AS1" s="3"/>
      <c r="AT1" s="3"/>
      <c r="AU1" s="3"/>
      <c r="AV1" s="3"/>
      <c r="AW1" s="3"/>
      <c r="AX1" s="7"/>
      <c r="AY1" s="11"/>
      <c r="AZ1" s="3"/>
      <c r="BA1" s="1"/>
      <c r="BB1" s="1"/>
      <c r="BC1" s="3"/>
      <c r="BD1" s="3"/>
      <c r="BE1" s="3"/>
      <c r="BF1" s="11"/>
      <c r="BG1" s="11"/>
      <c r="BH1" s="3"/>
      <c r="BI1" s="3"/>
      <c r="BJ1" s="3"/>
      <c r="BK1" s="3"/>
      <c r="BL1" s="11"/>
      <c r="BM1" s="3"/>
      <c r="BN1" s="3"/>
      <c r="BO1" s="3"/>
    </row>
    <row r="2" spans="1:67" ht="15.75" x14ac:dyDescent="0.25">
      <c r="A2" s="5"/>
      <c r="B2" s="1"/>
      <c r="C2" s="3"/>
      <c r="D2" s="3"/>
      <c r="E2" s="77"/>
      <c r="F2" s="77"/>
      <c r="G2" s="77"/>
      <c r="H2" s="77"/>
      <c r="I2" s="3"/>
      <c r="J2" s="3"/>
      <c r="K2" s="14"/>
      <c r="L2" s="12"/>
      <c r="M2" s="3"/>
      <c r="N2" s="17"/>
      <c r="O2" s="78"/>
      <c r="P2" s="7"/>
      <c r="Q2" s="3"/>
      <c r="R2" s="3"/>
      <c r="S2" s="7"/>
      <c r="T2" s="3"/>
      <c r="U2" s="3"/>
      <c r="V2" s="3"/>
      <c r="W2" s="3"/>
      <c r="X2" s="3"/>
      <c r="Y2" s="3"/>
      <c r="Z2" s="3"/>
      <c r="AA2" s="3"/>
      <c r="AB2" s="3"/>
      <c r="AC2" s="3"/>
      <c r="AD2" s="3"/>
      <c r="AE2" s="3"/>
      <c r="AF2" s="3"/>
      <c r="AG2" s="3"/>
      <c r="AH2" s="3"/>
      <c r="AI2" s="17"/>
      <c r="AJ2" s="3"/>
      <c r="AK2" s="51"/>
      <c r="AL2" s="3"/>
      <c r="AM2" s="3"/>
      <c r="AN2" s="3"/>
      <c r="AO2" s="3"/>
      <c r="AP2" s="3"/>
      <c r="AQ2" s="3"/>
      <c r="AR2" s="3"/>
      <c r="AS2" s="3"/>
      <c r="AT2" s="3"/>
      <c r="AU2" s="3"/>
      <c r="AV2" s="3"/>
      <c r="AW2" s="3"/>
      <c r="AX2" s="7"/>
      <c r="AY2" s="11"/>
      <c r="AZ2" s="11"/>
      <c r="BA2" s="13"/>
      <c r="BB2" s="1"/>
      <c r="BC2" s="3"/>
      <c r="BD2" s="3"/>
      <c r="BE2" s="3"/>
      <c r="BF2" s="11"/>
      <c r="BG2" s="11"/>
      <c r="BH2" s="3"/>
      <c r="BI2" s="11"/>
      <c r="BJ2" s="3"/>
      <c r="BK2" s="11"/>
      <c r="BL2" s="11"/>
      <c r="BM2" s="3"/>
      <c r="BN2" s="3"/>
      <c r="BO2" s="3"/>
    </row>
    <row r="3" spans="1:67" x14ac:dyDescent="0.2">
      <c r="A3" s="3"/>
      <c r="B3" s="1"/>
      <c r="C3" s="3"/>
      <c r="D3" s="3"/>
      <c r="E3" s="76"/>
      <c r="F3" s="76"/>
      <c r="G3" s="76"/>
      <c r="H3" s="76"/>
      <c r="I3" s="3"/>
      <c r="J3" s="3"/>
      <c r="K3" s="10"/>
      <c r="L3" s="11"/>
      <c r="M3" s="3"/>
      <c r="N3" s="3"/>
      <c r="O3" s="80"/>
      <c r="P3" s="6"/>
      <c r="Q3" s="3"/>
      <c r="R3" s="3"/>
      <c r="S3" s="6"/>
      <c r="T3" s="3"/>
      <c r="U3" s="3"/>
      <c r="V3" s="3"/>
      <c r="W3" s="3"/>
      <c r="X3" s="3"/>
      <c r="Y3" s="3"/>
      <c r="Z3" s="3"/>
      <c r="AA3" s="3"/>
      <c r="AB3" s="15"/>
      <c r="AC3" s="3"/>
      <c r="AD3" s="11"/>
      <c r="AE3" s="11"/>
      <c r="AF3" s="11"/>
      <c r="AG3" s="11"/>
      <c r="AH3" s="11"/>
      <c r="AI3" s="3"/>
      <c r="AJ3" s="3"/>
      <c r="AK3" s="18"/>
      <c r="AL3" s="3"/>
      <c r="AM3" s="3"/>
      <c r="AN3" s="3"/>
      <c r="AO3" s="3"/>
      <c r="AP3" s="3"/>
      <c r="AQ3" s="3"/>
      <c r="AR3" s="3"/>
      <c r="AS3" s="3"/>
      <c r="AT3" s="3"/>
      <c r="AU3" s="3"/>
      <c r="AV3" s="3"/>
      <c r="AW3" s="3"/>
      <c r="AX3" s="7"/>
      <c r="AY3" s="11"/>
      <c r="AZ3" s="3"/>
      <c r="BA3" s="1"/>
      <c r="BB3" s="1"/>
      <c r="BC3" s="53"/>
      <c r="BD3" s="3"/>
      <c r="BE3" s="3"/>
      <c r="BF3" s="11"/>
      <c r="BG3" s="11"/>
      <c r="BH3" s="3"/>
      <c r="BI3" s="3"/>
      <c r="BJ3" s="3"/>
      <c r="BK3" s="3"/>
      <c r="BL3" s="11"/>
      <c r="BM3" s="3"/>
      <c r="BN3" s="3"/>
      <c r="BO3" s="3"/>
    </row>
    <row r="4" spans="1:67" x14ac:dyDescent="0.2">
      <c r="A4" s="3"/>
      <c r="B4" s="1"/>
      <c r="C4" s="3"/>
      <c r="D4" s="3"/>
      <c r="E4" s="76"/>
      <c r="F4" s="76"/>
      <c r="G4" s="76"/>
      <c r="H4" s="76"/>
      <c r="I4" s="3"/>
      <c r="J4" s="3"/>
      <c r="K4" s="10"/>
      <c r="L4" s="11"/>
      <c r="M4" s="3"/>
      <c r="N4" s="3"/>
      <c r="O4" s="79"/>
      <c r="P4" s="6"/>
      <c r="Q4" s="3"/>
      <c r="R4" s="3"/>
      <c r="S4" s="6"/>
      <c r="T4" s="3"/>
      <c r="U4" s="3"/>
      <c r="V4" s="3"/>
      <c r="W4" s="3"/>
      <c r="X4" s="3"/>
      <c r="Y4" s="3"/>
      <c r="Z4" s="3"/>
      <c r="AA4" s="3"/>
      <c r="AB4" s="15"/>
      <c r="AC4" s="3"/>
      <c r="AD4" s="11"/>
      <c r="AE4" s="11"/>
      <c r="AF4" s="11"/>
      <c r="AG4" s="11"/>
      <c r="AH4" s="11"/>
      <c r="AI4" s="3"/>
      <c r="AJ4" s="3"/>
      <c r="AK4" s="20"/>
      <c r="AL4" s="3"/>
      <c r="AM4" s="3"/>
      <c r="AN4" s="3"/>
      <c r="AO4" s="3"/>
      <c r="AP4" s="3"/>
      <c r="AQ4" s="3"/>
      <c r="AR4" s="3"/>
      <c r="AS4" s="3"/>
      <c r="AT4" s="3"/>
      <c r="AU4" s="3"/>
      <c r="AV4" s="3"/>
      <c r="AW4" s="3"/>
      <c r="AX4" s="7"/>
      <c r="AY4" s="11"/>
      <c r="AZ4" s="3"/>
      <c r="BA4" s="13"/>
      <c r="BB4" s="13"/>
      <c r="BC4" s="3"/>
      <c r="BD4" s="3"/>
      <c r="BE4" s="3"/>
      <c r="BF4" s="11"/>
      <c r="BG4" s="11"/>
      <c r="BH4" s="3"/>
      <c r="BI4" s="52"/>
      <c r="BJ4" s="3"/>
      <c r="BK4" s="3"/>
      <c r="BL4" s="11"/>
      <c r="BM4" s="3"/>
      <c r="BN4" s="3"/>
      <c r="BO4" s="3"/>
    </row>
    <row r="5" spans="1:67" x14ac:dyDescent="0.2">
      <c r="A5" s="3"/>
      <c r="B5" s="1"/>
      <c r="C5" s="3"/>
      <c r="D5" s="3"/>
      <c r="E5" s="76"/>
      <c r="F5" s="76"/>
      <c r="G5" s="76"/>
      <c r="H5" s="76"/>
      <c r="I5" s="3"/>
      <c r="J5" s="3"/>
      <c r="K5" s="10"/>
      <c r="L5" s="11"/>
      <c r="M5" s="3"/>
      <c r="N5" s="3"/>
      <c r="O5" s="3"/>
      <c r="P5" s="7"/>
      <c r="Q5" s="3"/>
      <c r="R5" s="3"/>
      <c r="S5" s="7"/>
      <c r="T5" s="3"/>
      <c r="U5" s="3"/>
      <c r="V5" s="3"/>
      <c r="W5" s="3"/>
      <c r="X5" s="3"/>
      <c r="Y5" s="3"/>
      <c r="Z5" s="3"/>
      <c r="AA5" s="3"/>
      <c r="AB5" s="11"/>
      <c r="AC5" s="3"/>
      <c r="AD5" s="11"/>
      <c r="AE5" s="11"/>
      <c r="AF5" s="11"/>
      <c r="AG5" s="11"/>
      <c r="AH5" s="11"/>
      <c r="AI5" s="3"/>
      <c r="AJ5" s="3"/>
      <c r="AK5" s="16"/>
      <c r="AL5" s="3"/>
      <c r="AM5" s="3"/>
      <c r="AN5" s="3"/>
      <c r="AO5" s="3"/>
      <c r="AP5" s="3"/>
      <c r="AQ5" s="3"/>
      <c r="AR5" s="3"/>
      <c r="AS5" s="3"/>
      <c r="AT5" s="3"/>
      <c r="AU5" s="3"/>
      <c r="AV5" s="3"/>
      <c r="AW5" s="3"/>
      <c r="AX5" s="7"/>
      <c r="AY5" s="11"/>
      <c r="AZ5" s="3"/>
      <c r="BA5" s="1"/>
      <c r="BB5" s="13"/>
      <c r="BC5" s="3"/>
      <c r="BD5" s="3"/>
      <c r="BE5" s="3"/>
      <c r="BF5" s="11"/>
      <c r="BG5" s="11"/>
      <c r="BH5" s="3"/>
      <c r="BI5" s="3"/>
      <c r="BJ5" s="3"/>
      <c r="BK5" s="3"/>
      <c r="BL5" s="11"/>
      <c r="BM5" s="3"/>
      <c r="BN5" s="3"/>
      <c r="BO5" s="3"/>
    </row>
    <row r="6" spans="1:67" s="71" customFormat="1" ht="21" customHeight="1" x14ac:dyDescent="0.35">
      <c r="A6" s="30" t="s">
        <v>13</v>
      </c>
      <c r="B6" s="31"/>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row>
    <row r="7" spans="1:67" s="72" customFormat="1" ht="21" x14ac:dyDescent="0.35">
      <c r="A7" s="33"/>
      <c r="B7" s="34"/>
      <c r="C7" s="33"/>
      <c r="D7" s="33"/>
      <c r="E7" s="32"/>
      <c r="F7" s="32"/>
      <c r="G7" s="32"/>
      <c r="H7" s="32"/>
      <c r="I7" s="33"/>
      <c r="J7" s="33"/>
      <c r="K7" s="32"/>
      <c r="L7" s="32"/>
      <c r="M7" s="32"/>
      <c r="N7" s="32"/>
      <c r="O7" s="32"/>
      <c r="P7" s="32"/>
      <c r="Q7" s="32"/>
      <c r="R7" s="33"/>
      <c r="S7" s="32"/>
      <c r="T7" s="32"/>
      <c r="U7" s="33"/>
      <c r="V7" s="32"/>
      <c r="W7" s="32"/>
      <c r="X7" s="32"/>
      <c r="Y7" s="32"/>
      <c r="Z7" s="32"/>
      <c r="AA7" s="32"/>
      <c r="AB7" s="32"/>
      <c r="AC7" s="33"/>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row>
    <row r="8" spans="1:67" s="55" customFormat="1" ht="15.75" x14ac:dyDescent="0.25">
      <c r="A8" s="95" t="s">
        <v>91</v>
      </c>
      <c r="B8" s="44"/>
      <c r="C8" s="45"/>
      <c r="D8" s="45"/>
      <c r="E8" s="45"/>
      <c r="F8" s="45"/>
      <c r="G8" s="45"/>
      <c r="H8" s="45"/>
      <c r="I8" s="45"/>
      <c r="J8" s="46"/>
      <c r="K8" s="95" t="s">
        <v>107</v>
      </c>
      <c r="L8" s="47"/>
      <c r="M8" s="47"/>
      <c r="N8" s="47"/>
      <c r="O8" s="47"/>
      <c r="P8" s="47"/>
      <c r="Q8" s="47"/>
      <c r="R8" s="46"/>
      <c r="S8" s="95" t="s">
        <v>67</v>
      </c>
      <c r="T8" s="48"/>
      <c r="U8" s="46"/>
      <c r="V8" s="92" t="s">
        <v>116</v>
      </c>
      <c r="W8" s="48"/>
      <c r="X8" s="48"/>
      <c r="Y8" s="48"/>
      <c r="Z8" s="48"/>
      <c r="AA8" s="48"/>
      <c r="AB8" s="48"/>
      <c r="AC8" s="46"/>
      <c r="AD8" s="92" t="s">
        <v>131</v>
      </c>
      <c r="AE8" s="91"/>
      <c r="AF8" s="48"/>
      <c r="AG8" s="48"/>
      <c r="AH8" s="48"/>
      <c r="AI8" s="48"/>
      <c r="AJ8" s="48"/>
      <c r="AK8" s="48"/>
      <c r="AL8" s="48"/>
      <c r="AM8" s="48"/>
      <c r="AN8" s="48"/>
      <c r="AO8" s="48"/>
      <c r="AP8" s="48"/>
      <c r="AQ8" s="48"/>
      <c r="AR8" s="48"/>
      <c r="AS8" s="48"/>
      <c r="AT8" s="48"/>
      <c r="AU8" s="48"/>
      <c r="AV8" s="48"/>
      <c r="AW8" s="48"/>
      <c r="AX8" s="48"/>
      <c r="AY8" s="48"/>
      <c r="AZ8" s="46"/>
      <c r="BA8" s="58"/>
    </row>
    <row r="9" spans="1:67" s="56" customFormat="1" ht="75" x14ac:dyDescent="0.25">
      <c r="A9" s="35" t="s">
        <v>1</v>
      </c>
      <c r="B9" s="36" t="s">
        <v>2</v>
      </c>
      <c r="C9" s="36" t="s">
        <v>0</v>
      </c>
      <c r="D9" s="36" t="s">
        <v>82</v>
      </c>
      <c r="E9" s="36" t="s">
        <v>43</v>
      </c>
      <c r="F9" s="36" t="s">
        <v>86</v>
      </c>
      <c r="G9" s="36" t="s">
        <v>87</v>
      </c>
      <c r="H9" s="36" t="s">
        <v>85</v>
      </c>
      <c r="I9" s="36" t="s">
        <v>104</v>
      </c>
      <c r="J9" s="36"/>
      <c r="K9" s="38" t="s">
        <v>10</v>
      </c>
      <c r="L9" s="38" t="s">
        <v>11</v>
      </c>
      <c r="M9" s="38" t="s">
        <v>38</v>
      </c>
      <c r="N9" s="38" t="s">
        <v>108</v>
      </c>
      <c r="O9" s="38" t="s">
        <v>109</v>
      </c>
      <c r="P9" s="38" t="s">
        <v>110</v>
      </c>
      <c r="Q9" s="38" t="s">
        <v>111</v>
      </c>
      <c r="R9" s="36"/>
      <c r="S9" s="37" t="s">
        <v>122</v>
      </c>
      <c r="T9" s="37" t="s">
        <v>125</v>
      </c>
      <c r="U9" s="36"/>
      <c r="V9" s="37" t="s">
        <v>89</v>
      </c>
      <c r="W9" s="37" t="s">
        <v>90</v>
      </c>
      <c r="X9" s="36"/>
      <c r="Y9" s="37" t="s">
        <v>18</v>
      </c>
      <c r="Z9" s="37" t="s">
        <v>41</v>
      </c>
      <c r="AA9" s="37" t="s">
        <v>126</v>
      </c>
      <c r="AB9" s="37" t="s">
        <v>127</v>
      </c>
      <c r="AC9" s="36"/>
      <c r="AD9" s="37" t="s">
        <v>83</v>
      </c>
      <c r="AE9" s="37" t="s">
        <v>106</v>
      </c>
      <c r="AF9" s="37" t="s">
        <v>84</v>
      </c>
      <c r="AG9" s="37" t="s">
        <v>128</v>
      </c>
      <c r="AH9" s="37" t="s">
        <v>34</v>
      </c>
      <c r="AI9" s="37" t="s">
        <v>62</v>
      </c>
      <c r="AJ9" s="37" t="s">
        <v>61</v>
      </c>
      <c r="AK9" s="37" t="s">
        <v>123</v>
      </c>
      <c r="AL9" s="37" t="s">
        <v>120</v>
      </c>
      <c r="AM9" s="37" t="s">
        <v>20</v>
      </c>
      <c r="AN9" s="37" t="s">
        <v>17</v>
      </c>
      <c r="AO9" s="37" t="s">
        <v>121</v>
      </c>
      <c r="AP9" s="37" t="s">
        <v>14</v>
      </c>
      <c r="AQ9" s="37" t="s">
        <v>15</v>
      </c>
      <c r="AR9" s="37" t="s">
        <v>4</v>
      </c>
      <c r="AS9" s="38" t="s">
        <v>5</v>
      </c>
      <c r="AT9" s="38" t="s">
        <v>6</v>
      </c>
      <c r="AU9" s="38" t="s">
        <v>31</v>
      </c>
      <c r="AV9" s="38" t="s">
        <v>32</v>
      </c>
      <c r="AW9" s="38" t="s">
        <v>7</v>
      </c>
      <c r="AX9" s="38" t="s">
        <v>8</v>
      </c>
      <c r="AY9" s="38" t="s">
        <v>9</v>
      </c>
      <c r="AZ9" s="36"/>
      <c r="BA9" s="70" t="s">
        <v>42</v>
      </c>
    </row>
    <row r="10" spans="1:67" s="42" customFormat="1" ht="15.75" customHeight="1" x14ac:dyDescent="0.25">
      <c r="A10" s="168" t="s">
        <v>102</v>
      </c>
      <c r="B10" s="169" t="s">
        <v>103</v>
      </c>
      <c r="C10" s="22">
        <v>41912</v>
      </c>
      <c r="D10" s="81">
        <v>1</v>
      </c>
      <c r="E10" s="166" t="s">
        <v>96</v>
      </c>
      <c r="F10" s="166" t="s">
        <v>105</v>
      </c>
      <c r="G10" s="81" t="s">
        <v>45</v>
      </c>
      <c r="H10" s="81">
        <v>1</v>
      </c>
      <c r="I10" s="166" t="str">
        <f t="shared" ref="I10:I24" si="0">B10&amp;"-"&amp;D10&amp;"-"&amp;H10&amp;"-"&amp;E10</f>
        <v>XYZ-1-1-Executive #1</v>
      </c>
      <c r="J10" s="57"/>
      <c r="K10" s="29" t="s">
        <v>52</v>
      </c>
      <c r="L10" s="26">
        <v>3</v>
      </c>
      <c r="M10" s="26"/>
      <c r="N10" s="167">
        <v>4939</v>
      </c>
      <c r="O10" s="167">
        <v>28223</v>
      </c>
      <c r="P10" s="167">
        <v>56446</v>
      </c>
      <c r="Q10" s="28">
        <v>3120899</v>
      </c>
      <c r="R10" s="57"/>
      <c r="S10" s="67"/>
      <c r="T10" s="69"/>
      <c r="U10" s="57"/>
      <c r="V10" s="24">
        <v>1</v>
      </c>
      <c r="W10" s="24">
        <v>0</v>
      </c>
      <c r="X10" s="57"/>
      <c r="Y10" s="24">
        <v>0.5</v>
      </c>
      <c r="Z10" s="24">
        <v>0.5</v>
      </c>
      <c r="AA10" s="24"/>
      <c r="AB10" s="25"/>
      <c r="AC10" s="57"/>
      <c r="AD10" s="26">
        <v>1</v>
      </c>
      <c r="AE10" s="25" t="str">
        <f t="shared" ref="AE10:AE24" si="1">$I10&amp;"-"&amp;AD10</f>
        <v>XYZ-1-1-Executive #1-1</v>
      </c>
      <c r="AF10" s="25" t="s">
        <v>76</v>
      </c>
      <c r="AG10" s="25" t="s">
        <v>75</v>
      </c>
      <c r="AH10" s="25" t="s">
        <v>79</v>
      </c>
      <c r="AI10" s="24" t="s">
        <v>65</v>
      </c>
      <c r="AJ10" s="24"/>
      <c r="AK10" s="24"/>
      <c r="AL10" s="24" t="s">
        <v>45</v>
      </c>
      <c r="AM10" s="25"/>
      <c r="AN10" s="24" t="s">
        <v>48</v>
      </c>
      <c r="AO10" s="24" t="s">
        <v>45</v>
      </c>
      <c r="AP10" s="24" t="s">
        <v>49</v>
      </c>
      <c r="AQ10" s="24" t="s">
        <v>53</v>
      </c>
      <c r="AR10" s="24">
        <v>0.5</v>
      </c>
      <c r="AS10" s="24">
        <v>0</v>
      </c>
      <c r="AT10" s="24">
        <v>2</v>
      </c>
      <c r="AU10" s="27">
        <f>AW10/AX10</f>
        <v>0.77272727272727282</v>
      </c>
      <c r="AV10" s="27">
        <f>AY10/AX10</f>
        <v>1.2272727272727273</v>
      </c>
      <c r="AW10" s="27">
        <v>0.17</v>
      </c>
      <c r="AX10" s="27">
        <v>0.22</v>
      </c>
      <c r="AY10" s="27">
        <v>0.27</v>
      </c>
      <c r="AZ10" s="57"/>
      <c r="BA10" s="60"/>
      <c r="BB10" s="68"/>
    </row>
    <row r="11" spans="1:67" s="42" customFormat="1" ht="15.75" customHeight="1" x14ac:dyDescent="0.25">
      <c r="A11" s="168" t="s">
        <v>102</v>
      </c>
      <c r="B11" s="169" t="s">
        <v>103</v>
      </c>
      <c r="C11" s="22">
        <v>41912</v>
      </c>
      <c r="D11" s="81">
        <v>1</v>
      </c>
      <c r="E11" s="166" t="s">
        <v>96</v>
      </c>
      <c r="F11" s="166" t="s">
        <v>105</v>
      </c>
      <c r="G11" s="81" t="s">
        <v>45</v>
      </c>
      <c r="H11" s="81">
        <v>1</v>
      </c>
      <c r="I11" s="166" t="str">
        <f t="shared" si="0"/>
        <v>XYZ-1-1-Executive #1</v>
      </c>
      <c r="J11" s="23"/>
      <c r="K11" s="29"/>
      <c r="L11" s="26"/>
      <c r="M11" s="26"/>
      <c r="N11" s="26"/>
      <c r="O11" s="26"/>
      <c r="P11" s="26"/>
      <c r="Q11" s="26"/>
      <c r="R11" s="23"/>
      <c r="S11" s="43"/>
      <c r="T11" s="69"/>
      <c r="U11" s="23"/>
      <c r="V11" s="43"/>
      <c r="W11" s="69"/>
      <c r="X11" s="23"/>
      <c r="Y11" s="24"/>
      <c r="Z11" s="24"/>
      <c r="AA11" s="24"/>
      <c r="AB11" s="25"/>
      <c r="AC11" s="23"/>
      <c r="AD11" s="26">
        <v>2</v>
      </c>
      <c r="AE11" s="25" t="str">
        <f t="shared" si="1"/>
        <v>XYZ-1-1-Executive #1-2</v>
      </c>
      <c r="AF11" s="25" t="s">
        <v>56</v>
      </c>
      <c r="AG11" s="25" t="s">
        <v>56</v>
      </c>
      <c r="AH11" s="25" t="s">
        <v>79</v>
      </c>
      <c r="AI11" s="24" t="s">
        <v>65</v>
      </c>
      <c r="AJ11" s="24"/>
      <c r="AK11" s="24"/>
      <c r="AL11" s="24" t="s">
        <v>44</v>
      </c>
      <c r="AM11" s="49" t="s">
        <v>64</v>
      </c>
      <c r="AN11" s="24" t="s">
        <v>48</v>
      </c>
      <c r="AO11" s="24" t="s">
        <v>45</v>
      </c>
      <c r="AP11" s="24" t="s">
        <v>49</v>
      </c>
      <c r="AQ11" s="24" t="s">
        <v>53</v>
      </c>
      <c r="AR11" s="24">
        <v>0.5</v>
      </c>
      <c r="AS11" s="24">
        <v>0.35</v>
      </c>
      <c r="AT11" s="24">
        <v>2</v>
      </c>
      <c r="AU11" s="24" t="s">
        <v>58</v>
      </c>
      <c r="AV11" s="24" t="s">
        <v>58</v>
      </c>
      <c r="AW11" s="24" t="s">
        <v>60</v>
      </c>
      <c r="AX11" s="24" t="s">
        <v>57</v>
      </c>
      <c r="AY11" s="24" t="s">
        <v>66</v>
      </c>
      <c r="AZ11" s="23"/>
      <c r="BA11" s="59"/>
      <c r="BB11" s="41"/>
    </row>
    <row r="12" spans="1:67" s="42" customFormat="1" ht="15.75" customHeight="1" x14ac:dyDescent="0.25">
      <c r="A12" s="168" t="s">
        <v>102</v>
      </c>
      <c r="B12" s="169" t="s">
        <v>103</v>
      </c>
      <c r="C12" s="22">
        <v>41912</v>
      </c>
      <c r="D12" s="81">
        <v>1</v>
      </c>
      <c r="E12" s="166" t="s">
        <v>96</v>
      </c>
      <c r="F12" s="166" t="s">
        <v>105</v>
      </c>
      <c r="G12" s="81" t="s">
        <v>45</v>
      </c>
      <c r="H12" s="81">
        <v>1</v>
      </c>
      <c r="I12" s="166" t="str">
        <f t="shared" si="0"/>
        <v>XYZ-1-1-Executive #1</v>
      </c>
      <c r="J12" s="23"/>
      <c r="K12" s="29"/>
      <c r="L12" s="26"/>
      <c r="M12" s="26"/>
      <c r="N12" s="26"/>
      <c r="O12" s="26"/>
      <c r="P12" s="26"/>
      <c r="Q12" s="26"/>
      <c r="R12" s="23"/>
      <c r="S12" s="43"/>
      <c r="T12" s="69"/>
      <c r="U12" s="23"/>
      <c r="V12" s="43"/>
      <c r="W12" s="69"/>
      <c r="X12" s="23"/>
      <c r="Y12" s="24"/>
      <c r="Z12" s="24"/>
      <c r="AA12" s="24"/>
      <c r="AB12" s="25"/>
      <c r="AC12" s="23"/>
      <c r="AD12" s="26">
        <v>3</v>
      </c>
      <c r="AE12" s="25" t="str">
        <f t="shared" si="1"/>
        <v>XYZ-1-1-Executive #1-3</v>
      </c>
      <c r="AF12" s="25" t="s">
        <v>56</v>
      </c>
      <c r="AG12" s="25" t="s">
        <v>56</v>
      </c>
      <c r="AH12" s="25" t="s">
        <v>80</v>
      </c>
      <c r="AI12" s="24" t="s">
        <v>65</v>
      </c>
      <c r="AJ12" s="25"/>
      <c r="AK12" s="24"/>
      <c r="AL12" s="24" t="s">
        <v>45</v>
      </c>
      <c r="AM12" s="25"/>
      <c r="AN12" s="25" t="s">
        <v>81</v>
      </c>
      <c r="AO12" s="24" t="s">
        <v>45</v>
      </c>
      <c r="AP12" s="24" t="s">
        <v>49</v>
      </c>
      <c r="AQ12" s="24" t="s">
        <v>53</v>
      </c>
      <c r="AR12" s="24" t="s">
        <v>58</v>
      </c>
      <c r="AS12" s="24" t="s">
        <v>58</v>
      </c>
      <c r="AT12" s="24">
        <v>1</v>
      </c>
      <c r="AU12" s="24" t="s">
        <v>58</v>
      </c>
      <c r="AV12" s="24" t="s">
        <v>58</v>
      </c>
      <c r="AW12" s="24">
        <v>0</v>
      </c>
      <c r="AX12" s="24" t="s">
        <v>58</v>
      </c>
      <c r="AY12" s="24" t="s">
        <v>58</v>
      </c>
      <c r="AZ12" s="23"/>
      <c r="BA12" s="59"/>
      <c r="BB12" s="41"/>
    </row>
    <row r="13" spans="1:67" s="42" customFormat="1" ht="15.75" customHeight="1" x14ac:dyDescent="0.25">
      <c r="A13" s="175" t="s">
        <v>102</v>
      </c>
      <c r="B13" s="176" t="s">
        <v>103</v>
      </c>
      <c r="C13" s="133">
        <v>41912</v>
      </c>
      <c r="D13" s="134">
        <v>1</v>
      </c>
      <c r="E13" s="137" t="s">
        <v>97</v>
      </c>
      <c r="F13" s="137" t="s">
        <v>112</v>
      </c>
      <c r="G13" s="134" t="s">
        <v>45</v>
      </c>
      <c r="H13" s="134">
        <v>1</v>
      </c>
      <c r="I13" s="137" t="str">
        <f t="shared" si="0"/>
        <v>XYZ-1-1-Executive #2</v>
      </c>
      <c r="J13" s="177"/>
      <c r="K13" s="144" t="s">
        <v>52</v>
      </c>
      <c r="L13" s="142">
        <v>3</v>
      </c>
      <c r="M13" s="142"/>
      <c r="N13" s="178">
        <v>1317</v>
      </c>
      <c r="O13" s="178">
        <v>7526</v>
      </c>
      <c r="P13" s="178">
        <v>15052</v>
      </c>
      <c r="Q13" s="179">
        <v>832225</v>
      </c>
      <c r="R13" s="177"/>
      <c r="S13" s="180"/>
      <c r="T13" s="140"/>
      <c r="U13" s="177"/>
      <c r="V13" s="136">
        <v>1</v>
      </c>
      <c r="W13" s="136">
        <v>0</v>
      </c>
      <c r="X13" s="177"/>
      <c r="Y13" s="136">
        <v>0.5</v>
      </c>
      <c r="Z13" s="136">
        <v>0.5</v>
      </c>
      <c r="AA13" s="136"/>
      <c r="AB13" s="135"/>
      <c r="AC13" s="177"/>
      <c r="AD13" s="142">
        <v>1</v>
      </c>
      <c r="AE13" s="135" t="str">
        <f t="shared" si="1"/>
        <v>XYZ-1-1-Executive #2-1</v>
      </c>
      <c r="AF13" s="135" t="s">
        <v>76</v>
      </c>
      <c r="AG13" s="135" t="s">
        <v>75</v>
      </c>
      <c r="AH13" s="135" t="s">
        <v>79</v>
      </c>
      <c r="AI13" s="136" t="s">
        <v>65</v>
      </c>
      <c r="AJ13" s="136"/>
      <c r="AK13" s="136"/>
      <c r="AL13" s="136" t="s">
        <v>45</v>
      </c>
      <c r="AM13" s="135"/>
      <c r="AN13" s="136" t="s">
        <v>48</v>
      </c>
      <c r="AO13" s="136" t="s">
        <v>45</v>
      </c>
      <c r="AP13" s="136" t="s">
        <v>49</v>
      </c>
      <c r="AQ13" s="136" t="s">
        <v>53</v>
      </c>
      <c r="AR13" s="136">
        <v>0.5</v>
      </c>
      <c r="AS13" s="136">
        <v>0</v>
      </c>
      <c r="AT13" s="136">
        <v>2</v>
      </c>
      <c r="AU13" s="143">
        <f>AW13/AX13</f>
        <v>0.77272727272727282</v>
      </c>
      <c r="AV13" s="143">
        <f>AY13/AX13</f>
        <v>1.2272727272727273</v>
      </c>
      <c r="AW13" s="143">
        <v>0.17</v>
      </c>
      <c r="AX13" s="143">
        <v>0.22</v>
      </c>
      <c r="AY13" s="143">
        <v>0.27</v>
      </c>
      <c r="AZ13" s="177"/>
      <c r="BA13" s="181"/>
      <c r="BB13" s="68"/>
    </row>
    <row r="14" spans="1:67" s="42" customFormat="1" ht="15.75" customHeight="1" x14ac:dyDescent="0.25">
      <c r="A14" s="175" t="s">
        <v>102</v>
      </c>
      <c r="B14" s="176" t="s">
        <v>103</v>
      </c>
      <c r="C14" s="133">
        <v>41912</v>
      </c>
      <c r="D14" s="134">
        <v>1</v>
      </c>
      <c r="E14" s="137" t="s">
        <v>97</v>
      </c>
      <c r="F14" s="137" t="s">
        <v>112</v>
      </c>
      <c r="G14" s="134" t="s">
        <v>45</v>
      </c>
      <c r="H14" s="134">
        <v>1</v>
      </c>
      <c r="I14" s="137" t="str">
        <f t="shared" si="0"/>
        <v>XYZ-1-1-Executive #2</v>
      </c>
      <c r="J14" s="138"/>
      <c r="K14" s="144"/>
      <c r="L14" s="142"/>
      <c r="M14" s="142"/>
      <c r="N14" s="142"/>
      <c r="O14" s="142"/>
      <c r="P14" s="142"/>
      <c r="Q14" s="142"/>
      <c r="R14" s="138"/>
      <c r="S14" s="139"/>
      <c r="T14" s="140"/>
      <c r="U14" s="138"/>
      <c r="V14" s="139"/>
      <c r="W14" s="140"/>
      <c r="X14" s="138"/>
      <c r="Y14" s="136"/>
      <c r="Z14" s="136"/>
      <c r="AA14" s="136"/>
      <c r="AB14" s="135"/>
      <c r="AC14" s="138"/>
      <c r="AD14" s="142">
        <v>2</v>
      </c>
      <c r="AE14" s="135" t="str">
        <f t="shared" si="1"/>
        <v>XYZ-1-1-Executive #2-2</v>
      </c>
      <c r="AF14" s="135" t="s">
        <v>56</v>
      </c>
      <c r="AG14" s="135" t="s">
        <v>56</v>
      </c>
      <c r="AH14" s="135" t="s">
        <v>79</v>
      </c>
      <c r="AI14" s="136" t="s">
        <v>65</v>
      </c>
      <c r="AJ14" s="136"/>
      <c r="AK14" s="136"/>
      <c r="AL14" s="136" t="s">
        <v>44</v>
      </c>
      <c r="AM14" s="182" t="s">
        <v>64</v>
      </c>
      <c r="AN14" s="136" t="s">
        <v>48</v>
      </c>
      <c r="AO14" s="136" t="s">
        <v>45</v>
      </c>
      <c r="AP14" s="136" t="s">
        <v>49</v>
      </c>
      <c r="AQ14" s="136" t="s">
        <v>53</v>
      </c>
      <c r="AR14" s="136">
        <v>0.5</v>
      </c>
      <c r="AS14" s="136">
        <v>0.35</v>
      </c>
      <c r="AT14" s="136">
        <v>2</v>
      </c>
      <c r="AU14" s="136" t="s">
        <v>58</v>
      </c>
      <c r="AV14" s="136" t="s">
        <v>58</v>
      </c>
      <c r="AW14" s="136" t="s">
        <v>60</v>
      </c>
      <c r="AX14" s="136" t="s">
        <v>57</v>
      </c>
      <c r="AY14" s="136" t="s">
        <v>66</v>
      </c>
      <c r="AZ14" s="138"/>
      <c r="BA14" s="147"/>
      <c r="BB14" s="41"/>
    </row>
    <row r="15" spans="1:67" s="42" customFormat="1" ht="15.75" customHeight="1" x14ac:dyDescent="0.25">
      <c r="A15" s="175" t="s">
        <v>102</v>
      </c>
      <c r="B15" s="176" t="s">
        <v>103</v>
      </c>
      <c r="C15" s="133">
        <v>41912</v>
      </c>
      <c r="D15" s="134">
        <v>1</v>
      </c>
      <c r="E15" s="137" t="s">
        <v>97</v>
      </c>
      <c r="F15" s="137" t="s">
        <v>112</v>
      </c>
      <c r="G15" s="134" t="s">
        <v>45</v>
      </c>
      <c r="H15" s="134">
        <v>1</v>
      </c>
      <c r="I15" s="137" t="str">
        <f t="shared" si="0"/>
        <v>XYZ-1-1-Executive #2</v>
      </c>
      <c r="J15" s="138"/>
      <c r="K15" s="144"/>
      <c r="L15" s="142"/>
      <c r="M15" s="142"/>
      <c r="N15" s="142"/>
      <c r="O15" s="142"/>
      <c r="P15" s="142"/>
      <c r="Q15" s="142"/>
      <c r="R15" s="138"/>
      <c r="S15" s="139"/>
      <c r="T15" s="140"/>
      <c r="U15" s="138"/>
      <c r="V15" s="139"/>
      <c r="W15" s="140"/>
      <c r="X15" s="138"/>
      <c r="Y15" s="136"/>
      <c r="Z15" s="136"/>
      <c r="AA15" s="136"/>
      <c r="AB15" s="135"/>
      <c r="AC15" s="138"/>
      <c r="AD15" s="142">
        <v>3</v>
      </c>
      <c r="AE15" s="135" t="str">
        <f t="shared" si="1"/>
        <v>XYZ-1-1-Executive #2-3</v>
      </c>
      <c r="AF15" s="135" t="s">
        <v>56</v>
      </c>
      <c r="AG15" s="135" t="s">
        <v>56</v>
      </c>
      <c r="AH15" s="135" t="s">
        <v>80</v>
      </c>
      <c r="AI15" s="136" t="s">
        <v>65</v>
      </c>
      <c r="AJ15" s="135"/>
      <c r="AK15" s="136"/>
      <c r="AL15" s="136" t="s">
        <v>45</v>
      </c>
      <c r="AM15" s="135"/>
      <c r="AN15" s="135" t="s">
        <v>81</v>
      </c>
      <c r="AO15" s="136" t="s">
        <v>45</v>
      </c>
      <c r="AP15" s="136" t="s">
        <v>49</v>
      </c>
      <c r="AQ15" s="136" t="s">
        <v>53</v>
      </c>
      <c r="AR15" s="136" t="s">
        <v>58</v>
      </c>
      <c r="AS15" s="136" t="s">
        <v>58</v>
      </c>
      <c r="AT15" s="136">
        <v>1</v>
      </c>
      <c r="AU15" s="136" t="s">
        <v>58</v>
      </c>
      <c r="AV15" s="136" t="s">
        <v>58</v>
      </c>
      <c r="AW15" s="136">
        <v>0</v>
      </c>
      <c r="AX15" s="136" t="s">
        <v>58</v>
      </c>
      <c r="AY15" s="136" t="s">
        <v>58</v>
      </c>
      <c r="AZ15" s="138"/>
      <c r="BA15" s="147"/>
      <c r="BB15" s="41"/>
    </row>
    <row r="16" spans="1:67" s="42" customFormat="1" ht="15.75" customHeight="1" x14ac:dyDescent="0.25">
      <c r="A16" s="168" t="s">
        <v>102</v>
      </c>
      <c r="B16" s="169" t="s">
        <v>103</v>
      </c>
      <c r="C16" s="22">
        <v>41912</v>
      </c>
      <c r="D16" s="81">
        <v>1</v>
      </c>
      <c r="E16" s="166" t="s">
        <v>98</v>
      </c>
      <c r="F16" s="166" t="s">
        <v>113</v>
      </c>
      <c r="G16" s="81" t="s">
        <v>45</v>
      </c>
      <c r="H16" s="81">
        <v>1</v>
      </c>
      <c r="I16" s="166" t="str">
        <f t="shared" si="0"/>
        <v>XYZ-1-1-Executive #3</v>
      </c>
      <c r="J16" s="57"/>
      <c r="K16" s="29" t="s">
        <v>52</v>
      </c>
      <c r="L16" s="26">
        <v>3</v>
      </c>
      <c r="M16" s="26"/>
      <c r="N16" s="167">
        <v>1976</v>
      </c>
      <c r="O16" s="167">
        <v>11289</v>
      </c>
      <c r="P16" s="167">
        <v>22578</v>
      </c>
      <c r="Q16" s="28">
        <v>1248338</v>
      </c>
      <c r="R16" s="57"/>
      <c r="S16" s="67"/>
      <c r="T16" s="69"/>
      <c r="U16" s="57"/>
      <c r="V16" s="24">
        <v>1</v>
      </c>
      <c r="W16" s="24">
        <v>0</v>
      </c>
      <c r="X16" s="57"/>
      <c r="Y16" s="24">
        <v>0.5</v>
      </c>
      <c r="Z16" s="24">
        <v>0.5</v>
      </c>
      <c r="AA16" s="24"/>
      <c r="AB16" s="25"/>
      <c r="AC16" s="57"/>
      <c r="AD16" s="26">
        <v>1</v>
      </c>
      <c r="AE16" s="25" t="str">
        <f t="shared" si="1"/>
        <v>XYZ-1-1-Executive #3-1</v>
      </c>
      <c r="AF16" s="25" t="s">
        <v>76</v>
      </c>
      <c r="AG16" s="25" t="s">
        <v>75</v>
      </c>
      <c r="AH16" s="25" t="s">
        <v>79</v>
      </c>
      <c r="AI16" s="24" t="s">
        <v>65</v>
      </c>
      <c r="AJ16" s="24"/>
      <c r="AK16" s="24"/>
      <c r="AL16" s="24" t="s">
        <v>45</v>
      </c>
      <c r="AM16" s="25"/>
      <c r="AN16" s="24" t="s">
        <v>48</v>
      </c>
      <c r="AO16" s="24" t="s">
        <v>45</v>
      </c>
      <c r="AP16" s="24" t="s">
        <v>49</v>
      </c>
      <c r="AQ16" s="24" t="s">
        <v>53</v>
      </c>
      <c r="AR16" s="24">
        <v>0.5</v>
      </c>
      <c r="AS16" s="24">
        <v>0</v>
      </c>
      <c r="AT16" s="24">
        <v>2</v>
      </c>
      <c r="AU16" s="27">
        <f>AW16/AX16</f>
        <v>0.77272727272727282</v>
      </c>
      <c r="AV16" s="27">
        <f>AY16/AX16</f>
        <v>1.2272727272727273</v>
      </c>
      <c r="AW16" s="27">
        <v>0.17</v>
      </c>
      <c r="AX16" s="27">
        <v>0.22</v>
      </c>
      <c r="AY16" s="27">
        <v>0.27</v>
      </c>
      <c r="AZ16" s="57"/>
      <c r="BA16" s="60"/>
      <c r="BB16" s="68"/>
    </row>
    <row r="17" spans="1:54" s="42" customFormat="1" ht="15.75" customHeight="1" x14ac:dyDescent="0.25">
      <c r="A17" s="168" t="s">
        <v>102</v>
      </c>
      <c r="B17" s="169" t="s">
        <v>103</v>
      </c>
      <c r="C17" s="22">
        <v>41912</v>
      </c>
      <c r="D17" s="81">
        <v>1</v>
      </c>
      <c r="E17" s="166" t="s">
        <v>98</v>
      </c>
      <c r="F17" s="166" t="s">
        <v>113</v>
      </c>
      <c r="G17" s="81" t="s">
        <v>45</v>
      </c>
      <c r="H17" s="81">
        <v>1</v>
      </c>
      <c r="I17" s="166" t="str">
        <f t="shared" si="0"/>
        <v>XYZ-1-1-Executive #3</v>
      </c>
      <c r="J17" s="23"/>
      <c r="K17" s="29"/>
      <c r="L17" s="26"/>
      <c r="M17" s="26"/>
      <c r="N17" s="26"/>
      <c r="O17" s="26"/>
      <c r="P17" s="26"/>
      <c r="Q17" s="26"/>
      <c r="R17" s="23"/>
      <c r="S17" s="43"/>
      <c r="T17" s="69"/>
      <c r="U17" s="23"/>
      <c r="V17" s="43"/>
      <c r="W17" s="69"/>
      <c r="X17" s="23"/>
      <c r="Y17" s="24"/>
      <c r="Z17" s="24"/>
      <c r="AA17" s="24"/>
      <c r="AB17" s="25"/>
      <c r="AC17" s="23"/>
      <c r="AD17" s="26">
        <v>2</v>
      </c>
      <c r="AE17" s="25" t="str">
        <f t="shared" si="1"/>
        <v>XYZ-1-1-Executive #3-2</v>
      </c>
      <c r="AF17" s="25" t="s">
        <v>56</v>
      </c>
      <c r="AG17" s="25" t="s">
        <v>56</v>
      </c>
      <c r="AH17" s="25" t="s">
        <v>79</v>
      </c>
      <c r="AI17" s="24" t="s">
        <v>65</v>
      </c>
      <c r="AJ17" s="24"/>
      <c r="AK17" s="24"/>
      <c r="AL17" s="24" t="s">
        <v>44</v>
      </c>
      <c r="AM17" s="49" t="s">
        <v>64</v>
      </c>
      <c r="AN17" s="24" t="s">
        <v>48</v>
      </c>
      <c r="AO17" s="24" t="s">
        <v>45</v>
      </c>
      <c r="AP17" s="24" t="s">
        <v>49</v>
      </c>
      <c r="AQ17" s="24" t="s">
        <v>53</v>
      </c>
      <c r="AR17" s="24">
        <v>0.5</v>
      </c>
      <c r="AS17" s="24">
        <v>0.35</v>
      </c>
      <c r="AT17" s="24">
        <v>2</v>
      </c>
      <c r="AU17" s="24" t="s">
        <v>58</v>
      </c>
      <c r="AV17" s="24" t="s">
        <v>58</v>
      </c>
      <c r="AW17" s="24" t="s">
        <v>60</v>
      </c>
      <c r="AX17" s="24" t="s">
        <v>57</v>
      </c>
      <c r="AY17" s="24" t="s">
        <v>66</v>
      </c>
      <c r="AZ17" s="23"/>
      <c r="BA17" s="59"/>
      <c r="BB17" s="41"/>
    </row>
    <row r="18" spans="1:54" s="42" customFormat="1" ht="15.75" customHeight="1" x14ac:dyDescent="0.25">
      <c r="A18" s="168" t="s">
        <v>102</v>
      </c>
      <c r="B18" s="169" t="s">
        <v>103</v>
      </c>
      <c r="C18" s="22">
        <v>41912</v>
      </c>
      <c r="D18" s="81">
        <v>1</v>
      </c>
      <c r="E18" s="166" t="s">
        <v>98</v>
      </c>
      <c r="F18" s="166" t="s">
        <v>113</v>
      </c>
      <c r="G18" s="81" t="s">
        <v>45</v>
      </c>
      <c r="H18" s="81">
        <v>1</v>
      </c>
      <c r="I18" s="166" t="str">
        <f t="shared" si="0"/>
        <v>XYZ-1-1-Executive #3</v>
      </c>
      <c r="J18" s="23"/>
      <c r="K18" s="29"/>
      <c r="L18" s="26"/>
      <c r="M18" s="26"/>
      <c r="N18" s="26"/>
      <c r="O18" s="26"/>
      <c r="P18" s="26"/>
      <c r="Q18" s="26"/>
      <c r="R18" s="23"/>
      <c r="S18" s="43"/>
      <c r="T18" s="69"/>
      <c r="U18" s="23"/>
      <c r="V18" s="43"/>
      <c r="W18" s="69"/>
      <c r="X18" s="23"/>
      <c r="Y18" s="24"/>
      <c r="Z18" s="24"/>
      <c r="AA18" s="24"/>
      <c r="AB18" s="25"/>
      <c r="AC18" s="23"/>
      <c r="AD18" s="26">
        <v>3</v>
      </c>
      <c r="AE18" s="25" t="str">
        <f t="shared" si="1"/>
        <v>XYZ-1-1-Executive #3-3</v>
      </c>
      <c r="AF18" s="25" t="s">
        <v>56</v>
      </c>
      <c r="AG18" s="25" t="s">
        <v>56</v>
      </c>
      <c r="AH18" s="25" t="s">
        <v>80</v>
      </c>
      <c r="AI18" s="24" t="s">
        <v>65</v>
      </c>
      <c r="AJ18" s="25"/>
      <c r="AK18" s="24"/>
      <c r="AL18" s="24" t="s">
        <v>45</v>
      </c>
      <c r="AM18" s="25"/>
      <c r="AN18" s="25" t="s">
        <v>81</v>
      </c>
      <c r="AO18" s="24" t="s">
        <v>45</v>
      </c>
      <c r="AP18" s="24" t="s">
        <v>49</v>
      </c>
      <c r="AQ18" s="24" t="s">
        <v>53</v>
      </c>
      <c r="AR18" s="24" t="s">
        <v>58</v>
      </c>
      <c r="AS18" s="24" t="s">
        <v>58</v>
      </c>
      <c r="AT18" s="24">
        <v>1</v>
      </c>
      <c r="AU18" s="24" t="s">
        <v>58</v>
      </c>
      <c r="AV18" s="24" t="s">
        <v>58</v>
      </c>
      <c r="AW18" s="24">
        <v>0</v>
      </c>
      <c r="AX18" s="24" t="s">
        <v>58</v>
      </c>
      <c r="AY18" s="24" t="s">
        <v>58</v>
      </c>
      <c r="AZ18" s="23"/>
      <c r="BA18" s="59"/>
      <c r="BB18" s="41"/>
    </row>
    <row r="19" spans="1:54" s="42" customFormat="1" ht="15.75" customHeight="1" x14ac:dyDescent="0.25">
      <c r="A19" s="175" t="s">
        <v>102</v>
      </c>
      <c r="B19" s="176" t="s">
        <v>103</v>
      </c>
      <c r="C19" s="133">
        <v>41912</v>
      </c>
      <c r="D19" s="134">
        <v>1</v>
      </c>
      <c r="E19" s="137" t="s">
        <v>99</v>
      </c>
      <c r="F19" s="137" t="s">
        <v>114</v>
      </c>
      <c r="G19" s="134" t="s">
        <v>45</v>
      </c>
      <c r="H19" s="134">
        <v>1</v>
      </c>
      <c r="I19" s="137" t="str">
        <f t="shared" si="0"/>
        <v>XYZ-1-1-Executive #4</v>
      </c>
      <c r="J19" s="177"/>
      <c r="K19" s="144" t="s">
        <v>52</v>
      </c>
      <c r="L19" s="142">
        <v>3</v>
      </c>
      <c r="M19" s="142"/>
      <c r="N19" s="178">
        <v>856</v>
      </c>
      <c r="O19" s="178">
        <v>4892</v>
      </c>
      <c r="P19" s="178">
        <v>9784</v>
      </c>
      <c r="Q19" s="179">
        <v>540957</v>
      </c>
      <c r="R19" s="177"/>
      <c r="S19" s="180"/>
      <c r="T19" s="140"/>
      <c r="U19" s="177"/>
      <c r="V19" s="136">
        <v>1</v>
      </c>
      <c r="W19" s="136">
        <v>0</v>
      </c>
      <c r="X19" s="177"/>
      <c r="Y19" s="136">
        <v>0.5</v>
      </c>
      <c r="Z19" s="136">
        <v>0.5</v>
      </c>
      <c r="AA19" s="136"/>
      <c r="AB19" s="135"/>
      <c r="AC19" s="177"/>
      <c r="AD19" s="142">
        <v>1</v>
      </c>
      <c r="AE19" s="135" t="str">
        <f t="shared" si="1"/>
        <v>XYZ-1-1-Executive #4-1</v>
      </c>
      <c r="AF19" s="135" t="s">
        <v>76</v>
      </c>
      <c r="AG19" s="135" t="s">
        <v>75</v>
      </c>
      <c r="AH19" s="135" t="s">
        <v>79</v>
      </c>
      <c r="AI19" s="136" t="s">
        <v>65</v>
      </c>
      <c r="AJ19" s="136"/>
      <c r="AK19" s="136"/>
      <c r="AL19" s="136" t="s">
        <v>45</v>
      </c>
      <c r="AM19" s="135"/>
      <c r="AN19" s="136" t="s">
        <v>48</v>
      </c>
      <c r="AO19" s="136" t="s">
        <v>45</v>
      </c>
      <c r="AP19" s="136" t="s">
        <v>49</v>
      </c>
      <c r="AQ19" s="136" t="s">
        <v>53</v>
      </c>
      <c r="AR19" s="136">
        <v>0.5</v>
      </c>
      <c r="AS19" s="136">
        <v>0</v>
      </c>
      <c r="AT19" s="136">
        <v>2</v>
      </c>
      <c r="AU19" s="143">
        <f>AW19/AX19</f>
        <v>0.77272727272727282</v>
      </c>
      <c r="AV19" s="143">
        <f>AY19/AX19</f>
        <v>1.2272727272727273</v>
      </c>
      <c r="AW19" s="143">
        <v>0.17</v>
      </c>
      <c r="AX19" s="143">
        <v>0.22</v>
      </c>
      <c r="AY19" s="143">
        <v>0.27</v>
      </c>
      <c r="AZ19" s="177"/>
      <c r="BA19" s="181"/>
      <c r="BB19" s="68"/>
    </row>
    <row r="20" spans="1:54" s="42" customFormat="1" ht="15.75" customHeight="1" x14ac:dyDescent="0.25">
      <c r="A20" s="175" t="s">
        <v>102</v>
      </c>
      <c r="B20" s="176" t="s">
        <v>103</v>
      </c>
      <c r="C20" s="133">
        <v>41912</v>
      </c>
      <c r="D20" s="134">
        <v>1</v>
      </c>
      <c r="E20" s="137" t="s">
        <v>99</v>
      </c>
      <c r="F20" s="137" t="s">
        <v>114</v>
      </c>
      <c r="G20" s="134" t="s">
        <v>45</v>
      </c>
      <c r="H20" s="134">
        <v>1</v>
      </c>
      <c r="I20" s="137" t="str">
        <f t="shared" si="0"/>
        <v>XYZ-1-1-Executive #4</v>
      </c>
      <c r="J20" s="138"/>
      <c r="K20" s="144"/>
      <c r="L20" s="142"/>
      <c r="M20" s="142"/>
      <c r="N20" s="142"/>
      <c r="O20" s="142"/>
      <c r="P20" s="142"/>
      <c r="Q20" s="142"/>
      <c r="R20" s="138"/>
      <c r="S20" s="139"/>
      <c r="T20" s="140"/>
      <c r="U20" s="138"/>
      <c r="V20" s="139"/>
      <c r="W20" s="140"/>
      <c r="X20" s="138"/>
      <c r="Y20" s="136"/>
      <c r="Z20" s="136"/>
      <c r="AA20" s="136"/>
      <c r="AB20" s="135"/>
      <c r="AC20" s="138"/>
      <c r="AD20" s="142">
        <v>2</v>
      </c>
      <c r="AE20" s="135" t="str">
        <f t="shared" si="1"/>
        <v>XYZ-1-1-Executive #4-2</v>
      </c>
      <c r="AF20" s="135" t="s">
        <v>56</v>
      </c>
      <c r="AG20" s="135" t="s">
        <v>56</v>
      </c>
      <c r="AH20" s="135" t="s">
        <v>79</v>
      </c>
      <c r="AI20" s="136" t="s">
        <v>65</v>
      </c>
      <c r="AJ20" s="136"/>
      <c r="AK20" s="136"/>
      <c r="AL20" s="136" t="s">
        <v>44</v>
      </c>
      <c r="AM20" s="182" t="s">
        <v>64</v>
      </c>
      <c r="AN20" s="136" t="s">
        <v>48</v>
      </c>
      <c r="AO20" s="136" t="s">
        <v>45</v>
      </c>
      <c r="AP20" s="136" t="s">
        <v>49</v>
      </c>
      <c r="AQ20" s="136" t="s">
        <v>53</v>
      </c>
      <c r="AR20" s="136">
        <v>0.5</v>
      </c>
      <c r="AS20" s="136">
        <v>0.35</v>
      </c>
      <c r="AT20" s="136">
        <v>2</v>
      </c>
      <c r="AU20" s="136" t="s">
        <v>58</v>
      </c>
      <c r="AV20" s="136" t="s">
        <v>58</v>
      </c>
      <c r="AW20" s="136" t="s">
        <v>60</v>
      </c>
      <c r="AX20" s="136" t="s">
        <v>57</v>
      </c>
      <c r="AY20" s="136" t="s">
        <v>66</v>
      </c>
      <c r="AZ20" s="138"/>
      <c r="BA20" s="147"/>
      <c r="BB20" s="41"/>
    </row>
    <row r="21" spans="1:54" s="42" customFormat="1" ht="15.75" customHeight="1" x14ac:dyDescent="0.25">
      <c r="A21" s="175" t="s">
        <v>102</v>
      </c>
      <c r="B21" s="176" t="s">
        <v>103</v>
      </c>
      <c r="C21" s="133">
        <v>41912</v>
      </c>
      <c r="D21" s="134">
        <v>1</v>
      </c>
      <c r="E21" s="137" t="s">
        <v>99</v>
      </c>
      <c r="F21" s="137" t="s">
        <v>114</v>
      </c>
      <c r="G21" s="134" t="s">
        <v>45</v>
      </c>
      <c r="H21" s="134">
        <v>1</v>
      </c>
      <c r="I21" s="137" t="str">
        <f t="shared" si="0"/>
        <v>XYZ-1-1-Executive #4</v>
      </c>
      <c r="J21" s="138"/>
      <c r="K21" s="144"/>
      <c r="L21" s="142"/>
      <c r="M21" s="142"/>
      <c r="N21" s="142"/>
      <c r="O21" s="142"/>
      <c r="P21" s="142"/>
      <c r="Q21" s="142"/>
      <c r="R21" s="138"/>
      <c r="S21" s="139"/>
      <c r="T21" s="140"/>
      <c r="U21" s="138"/>
      <c r="V21" s="139"/>
      <c r="W21" s="140"/>
      <c r="X21" s="138"/>
      <c r="Y21" s="136"/>
      <c r="Z21" s="136"/>
      <c r="AA21" s="136"/>
      <c r="AB21" s="135"/>
      <c r="AC21" s="138"/>
      <c r="AD21" s="142">
        <v>3</v>
      </c>
      <c r="AE21" s="135" t="str">
        <f t="shared" si="1"/>
        <v>XYZ-1-1-Executive #4-3</v>
      </c>
      <c r="AF21" s="135" t="s">
        <v>56</v>
      </c>
      <c r="AG21" s="135" t="s">
        <v>56</v>
      </c>
      <c r="AH21" s="135" t="s">
        <v>80</v>
      </c>
      <c r="AI21" s="136" t="s">
        <v>65</v>
      </c>
      <c r="AJ21" s="135"/>
      <c r="AK21" s="136"/>
      <c r="AL21" s="136" t="s">
        <v>45</v>
      </c>
      <c r="AM21" s="135"/>
      <c r="AN21" s="135" t="s">
        <v>81</v>
      </c>
      <c r="AO21" s="136" t="s">
        <v>45</v>
      </c>
      <c r="AP21" s="136" t="s">
        <v>49</v>
      </c>
      <c r="AQ21" s="136" t="s">
        <v>53</v>
      </c>
      <c r="AR21" s="136" t="s">
        <v>58</v>
      </c>
      <c r="AS21" s="136" t="s">
        <v>58</v>
      </c>
      <c r="AT21" s="136">
        <v>1</v>
      </c>
      <c r="AU21" s="136" t="s">
        <v>58</v>
      </c>
      <c r="AV21" s="136" t="s">
        <v>58</v>
      </c>
      <c r="AW21" s="136">
        <v>0</v>
      </c>
      <c r="AX21" s="136" t="s">
        <v>58</v>
      </c>
      <c r="AY21" s="136" t="s">
        <v>58</v>
      </c>
      <c r="AZ21" s="138"/>
      <c r="BA21" s="147"/>
      <c r="BB21" s="41"/>
    </row>
    <row r="22" spans="1:54" s="42" customFormat="1" ht="15.75" customHeight="1" x14ac:dyDescent="0.25">
      <c r="A22" s="168" t="s">
        <v>102</v>
      </c>
      <c r="B22" s="169" t="s">
        <v>103</v>
      </c>
      <c r="C22" s="22">
        <v>41912</v>
      </c>
      <c r="D22" s="81">
        <v>1</v>
      </c>
      <c r="E22" s="166" t="s">
        <v>100</v>
      </c>
      <c r="F22" s="166" t="s">
        <v>115</v>
      </c>
      <c r="G22" s="81" t="s">
        <v>45</v>
      </c>
      <c r="H22" s="81">
        <v>1</v>
      </c>
      <c r="I22" s="166" t="str">
        <f t="shared" si="0"/>
        <v>XYZ-1-1-Executive #5</v>
      </c>
      <c r="J22" s="57"/>
      <c r="K22" s="29" t="s">
        <v>52</v>
      </c>
      <c r="L22" s="26">
        <v>3</v>
      </c>
      <c r="M22" s="26"/>
      <c r="N22" s="167">
        <v>856</v>
      </c>
      <c r="O22" s="167">
        <v>4892</v>
      </c>
      <c r="P22" s="167">
        <v>9784</v>
      </c>
      <c r="Q22" s="28">
        <v>540957</v>
      </c>
      <c r="R22" s="57"/>
      <c r="S22" s="67"/>
      <c r="T22" s="69"/>
      <c r="U22" s="57"/>
      <c r="V22" s="24">
        <v>1</v>
      </c>
      <c r="W22" s="24">
        <v>0</v>
      </c>
      <c r="X22" s="57"/>
      <c r="Y22" s="24">
        <v>0.5</v>
      </c>
      <c r="Z22" s="24">
        <v>0.5</v>
      </c>
      <c r="AA22" s="24"/>
      <c r="AB22" s="25"/>
      <c r="AC22" s="57"/>
      <c r="AD22" s="26">
        <v>1</v>
      </c>
      <c r="AE22" s="25" t="str">
        <f t="shared" si="1"/>
        <v>XYZ-1-1-Executive #5-1</v>
      </c>
      <c r="AF22" s="25" t="s">
        <v>76</v>
      </c>
      <c r="AG22" s="25" t="s">
        <v>75</v>
      </c>
      <c r="AH22" s="25" t="s">
        <v>79</v>
      </c>
      <c r="AI22" s="24" t="s">
        <v>65</v>
      </c>
      <c r="AJ22" s="24"/>
      <c r="AK22" s="24"/>
      <c r="AL22" s="24" t="s">
        <v>45</v>
      </c>
      <c r="AM22" s="25"/>
      <c r="AN22" s="24" t="s">
        <v>48</v>
      </c>
      <c r="AO22" s="24" t="s">
        <v>45</v>
      </c>
      <c r="AP22" s="24" t="s">
        <v>49</v>
      </c>
      <c r="AQ22" s="24" t="s">
        <v>53</v>
      </c>
      <c r="AR22" s="24">
        <v>0.5</v>
      </c>
      <c r="AS22" s="24">
        <v>0</v>
      </c>
      <c r="AT22" s="24">
        <v>2</v>
      </c>
      <c r="AU22" s="27">
        <f>AW22/AX22</f>
        <v>0.77272727272727282</v>
      </c>
      <c r="AV22" s="27">
        <f>AY22/AX22</f>
        <v>1.2272727272727273</v>
      </c>
      <c r="AW22" s="27">
        <v>0.17</v>
      </c>
      <c r="AX22" s="27">
        <v>0.22</v>
      </c>
      <c r="AY22" s="27">
        <v>0.27</v>
      </c>
      <c r="AZ22" s="57"/>
      <c r="BA22" s="60"/>
      <c r="BB22" s="68"/>
    </row>
    <row r="23" spans="1:54" s="42" customFormat="1" ht="15.75" customHeight="1" x14ac:dyDescent="0.25">
      <c r="A23" s="168" t="s">
        <v>102</v>
      </c>
      <c r="B23" s="169" t="s">
        <v>103</v>
      </c>
      <c r="C23" s="22">
        <v>41912</v>
      </c>
      <c r="D23" s="81">
        <v>1</v>
      </c>
      <c r="E23" s="166" t="s">
        <v>100</v>
      </c>
      <c r="F23" s="166" t="s">
        <v>115</v>
      </c>
      <c r="G23" s="81" t="s">
        <v>45</v>
      </c>
      <c r="H23" s="81">
        <v>1</v>
      </c>
      <c r="I23" s="166" t="str">
        <f t="shared" si="0"/>
        <v>XYZ-1-1-Executive #5</v>
      </c>
      <c r="J23" s="23"/>
      <c r="K23" s="29"/>
      <c r="L23" s="26"/>
      <c r="M23" s="26"/>
      <c r="N23" s="26"/>
      <c r="O23" s="26"/>
      <c r="P23" s="26"/>
      <c r="Q23" s="26"/>
      <c r="R23" s="23"/>
      <c r="S23" s="43"/>
      <c r="T23" s="69"/>
      <c r="U23" s="23"/>
      <c r="V23" s="43"/>
      <c r="W23" s="69"/>
      <c r="X23" s="23"/>
      <c r="Y23" s="24"/>
      <c r="Z23" s="24"/>
      <c r="AA23" s="24"/>
      <c r="AB23" s="25"/>
      <c r="AC23" s="23"/>
      <c r="AD23" s="26">
        <v>2</v>
      </c>
      <c r="AE23" s="25" t="str">
        <f t="shared" si="1"/>
        <v>XYZ-1-1-Executive #5-2</v>
      </c>
      <c r="AF23" s="25" t="s">
        <v>56</v>
      </c>
      <c r="AG23" s="25" t="s">
        <v>56</v>
      </c>
      <c r="AH23" s="25" t="s">
        <v>79</v>
      </c>
      <c r="AI23" s="24" t="s">
        <v>65</v>
      </c>
      <c r="AJ23" s="24"/>
      <c r="AK23" s="24"/>
      <c r="AL23" s="24" t="s">
        <v>44</v>
      </c>
      <c r="AM23" s="49" t="s">
        <v>64</v>
      </c>
      <c r="AN23" s="24" t="s">
        <v>48</v>
      </c>
      <c r="AO23" s="24" t="s">
        <v>45</v>
      </c>
      <c r="AP23" s="24" t="s">
        <v>49</v>
      </c>
      <c r="AQ23" s="24" t="s">
        <v>53</v>
      </c>
      <c r="AR23" s="24">
        <v>0.5</v>
      </c>
      <c r="AS23" s="24">
        <v>0.35</v>
      </c>
      <c r="AT23" s="24">
        <v>2</v>
      </c>
      <c r="AU23" s="24" t="s">
        <v>58</v>
      </c>
      <c r="AV23" s="24" t="s">
        <v>58</v>
      </c>
      <c r="AW23" s="24" t="s">
        <v>60</v>
      </c>
      <c r="AX23" s="24" t="s">
        <v>57</v>
      </c>
      <c r="AY23" s="24" t="s">
        <v>66</v>
      </c>
      <c r="AZ23" s="23"/>
      <c r="BA23" s="59"/>
      <c r="BB23" s="41"/>
    </row>
    <row r="24" spans="1:54" s="42" customFormat="1" ht="15.75" customHeight="1" x14ac:dyDescent="0.25">
      <c r="A24" s="170" t="s">
        <v>102</v>
      </c>
      <c r="B24" s="171" t="s">
        <v>103</v>
      </c>
      <c r="C24" s="61">
        <v>41912</v>
      </c>
      <c r="D24" s="82">
        <v>1</v>
      </c>
      <c r="E24" s="172" t="s">
        <v>100</v>
      </c>
      <c r="F24" s="172" t="s">
        <v>115</v>
      </c>
      <c r="G24" s="82" t="s">
        <v>45</v>
      </c>
      <c r="H24" s="82">
        <v>1</v>
      </c>
      <c r="I24" s="172" t="str">
        <f t="shared" si="0"/>
        <v>XYZ-1-1-Executive #5</v>
      </c>
      <c r="J24" s="62"/>
      <c r="K24" s="63"/>
      <c r="L24" s="75"/>
      <c r="M24" s="75"/>
      <c r="N24" s="75"/>
      <c r="O24" s="75"/>
      <c r="P24" s="75"/>
      <c r="Q24" s="75"/>
      <c r="R24" s="62"/>
      <c r="S24" s="173"/>
      <c r="T24" s="174"/>
      <c r="U24" s="62"/>
      <c r="V24" s="173"/>
      <c r="W24" s="174"/>
      <c r="X24" s="62"/>
      <c r="Y24" s="64"/>
      <c r="Z24" s="64"/>
      <c r="AA24" s="64"/>
      <c r="AB24" s="65"/>
      <c r="AC24" s="62"/>
      <c r="AD24" s="75">
        <v>3</v>
      </c>
      <c r="AE24" s="65" t="str">
        <f t="shared" si="1"/>
        <v>XYZ-1-1-Executive #5-3</v>
      </c>
      <c r="AF24" s="65" t="s">
        <v>56</v>
      </c>
      <c r="AG24" s="65" t="s">
        <v>56</v>
      </c>
      <c r="AH24" s="65" t="s">
        <v>80</v>
      </c>
      <c r="AI24" s="64" t="s">
        <v>65</v>
      </c>
      <c r="AJ24" s="65"/>
      <c r="AK24" s="64"/>
      <c r="AL24" s="64" t="s">
        <v>45</v>
      </c>
      <c r="AM24" s="65"/>
      <c r="AN24" s="65" t="s">
        <v>81</v>
      </c>
      <c r="AO24" s="64" t="s">
        <v>45</v>
      </c>
      <c r="AP24" s="64" t="s">
        <v>49</v>
      </c>
      <c r="AQ24" s="64" t="s">
        <v>53</v>
      </c>
      <c r="AR24" s="64" t="s">
        <v>58</v>
      </c>
      <c r="AS24" s="64" t="s">
        <v>58</v>
      </c>
      <c r="AT24" s="64">
        <v>1</v>
      </c>
      <c r="AU24" s="64" t="s">
        <v>58</v>
      </c>
      <c r="AV24" s="64" t="s">
        <v>58</v>
      </c>
      <c r="AW24" s="64">
        <v>0</v>
      </c>
      <c r="AX24" s="64" t="s">
        <v>58</v>
      </c>
      <c r="AY24" s="64" t="s">
        <v>58</v>
      </c>
      <c r="AZ24" s="62"/>
      <c r="BA24" s="74"/>
      <c r="BB24" s="41"/>
    </row>
    <row r="25" spans="1:54" ht="12.75" customHeight="1" x14ac:dyDescent="0.25">
      <c r="A25" s="84"/>
      <c r="B25" s="84"/>
      <c r="C25" s="85"/>
      <c r="D25" s="9"/>
      <c r="E25" s="9"/>
      <c r="F25" s="9"/>
      <c r="G25" s="9"/>
      <c r="H25" s="9"/>
      <c r="I25" s="9"/>
      <c r="J25" s="85"/>
      <c r="K25" s="86"/>
      <c r="L25" s="87"/>
      <c r="M25" s="87"/>
      <c r="N25" s="87"/>
      <c r="O25" s="87"/>
      <c r="P25" s="87"/>
      <c r="Q25" s="87"/>
      <c r="R25" s="85"/>
      <c r="S25" s="88"/>
      <c r="T25" s="89"/>
      <c r="U25" s="85"/>
      <c r="V25" s="88"/>
      <c r="W25" s="89"/>
      <c r="X25" s="85"/>
      <c r="Y25" s="40"/>
      <c r="Z25" s="40"/>
      <c r="AA25" s="40"/>
      <c r="AB25" s="54"/>
      <c r="AC25" s="85"/>
      <c r="AD25" s="54"/>
      <c r="AE25" s="40"/>
      <c r="AF25" s="54"/>
      <c r="AG25" s="54"/>
      <c r="AH25" s="54"/>
      <c r="AI25" s="40"/>
      <c r="AJ25" s="40"/>
      <c r="AK25" s="40"/>
      <c r="AL25" s="40"/>
      <c r="AM25" s="54"/>
      <c r="AN25" s="40"/>
      <c r="AO25" s="40"/>
      <c r="AP25" s="40"/>
      <c r="AQ25" s="40"/>
      <c r="AR25" s="40"/>
      <c r="AS25" s="40"/>
      <c r="AT25" s="40"/>
      <c r="AU25" s="40"/>
      <c r="AV25" s="40"/>
      <c r="AW25" s="40"/>
      <c r="AX25" s="40"/>
      <c r="AY25" s="40"/>
      <c r="AZ25" s="85"/>
      <c r="BA25" s="90"/>
      <c r="BB25" s="41"/>
    </row>
    <row r="26" spans="1:54" x14ac:dyDescent="0.2">
      <c r="A26" s="14" t="s">
        <v>21</v>
      </c>
      <c r="S26" s="8"/>
      <c r="T26" s="8"/>
      <c r="V26" s="8"/>
      <c r="W26" s="8"/>
    </row>
    <row r="27" spans="1:54" x14ac:dyDescent="0.2">
      <c r="A27" s="14"/>
      <c r="S27" s="8"/>
      <c r="T27" s="8"/>
      <c r="V27" s="8"/>
      <c r="W27" s="8"/>
    </row>
    <row r="28" spans="1:54" x14ac:dyDescent="0.2">
      <c r="S28" s="8"/>
      <c r="T28" s="8"/>
      <c r="V28" s="8"/>
      <c r="W28" s="8"/>
    </row>
    <row r="29" spans="1:54" x14ac:dyDescent="0.2">
      <c r="S29" s="8"/>
      <c r="T29" s="8"/>
      <c r="V29" s="8"/>
      <c r="W29" s="8"/>
    </row>
    <row r="30" spans="1:54" x14ac:dyDescent="0.2">
      <c r="S30" s="8"/>
      <c r="T30" s="8"/>
      <c r="V30" s="8"/>
      <c r="W30" s="8"/>
    </row>
    <row r="31" spans="1:54" x14ac:dyDescent="0.2">
      <c r="S31" s="8"/>
      <c r="T31" s="8"/>
      <c r="V31" s="8"/>
      <c r="W31" s="8"/>
    </row>
    <row r="32" spans="1:54" x14ac:dyDescent="0.2">
      <c r="S32" s="8"/>
      <c r="T32" s="8"/>
      <c r="V32" s="8"/>
      <c r="W32" s="8"/>
    </row>
    <row r="33" spans="19:23" x14ac:dyDescent="0.2">
      <c r="S33" s="8"/>
      <c r="T33" s="8"/>
      <c r="V33" s="8"/>
      <c r="W33" s="8"/>
    </row>
    <row r="34" spans="19:23" x14ac:dyDescent="0.2">
      <c r="S34" s="8"/>
      <c r="T34" s="8"/>
      <c r="V34" s="8"/>
      <c r="W34" s="8"/>
    </row>
    <row r="35" spans="19:23" x14ac:dyDescent="0.2">
      <c r="S35" s="8"/>
      <c r="T35" s="8"/>
      <c r="V35" s="8"/>
      <c r="W35" s="8"/>
    </row>
    <row r="36" spans="19:23" x14ac:dyDescent="0.2">
      <c r="S36" s="8"/>
      <c r="T36" s="8"/>
      <c r="V36" s="8"/>
      <c r="W36" s="8"/>
    </row>
    <row r="37" spans="19:23" x14ac:dyDescent="0.2">
      <c r="S37" s="8"/>
      <c r="T37" s="8"/>
      <c r="V37" s="8"/>
      <c r="W37" s="8"/>
    </row>
  </sheetData>
  <sortState ref="A11:IF1055">
    <sortCondition ref="A11:A1055"/>
    <sortCondition ref="AE11:AE1055"/>
  </sortState>
  <conditionalFormatting sqref="AR9 Y9:AB9 AL9:AM9 S9 A9:C9">
    <cfRule type="expression" dxfId="20" priority="147" stopIfTrue="1">
      <formula>"IF((D1=""Y"")*(NOT(ISNUMBER(P1))+NOT(ISNUMBER(Q1))), ""TRUE"", ""FALSE""))"</formula>
    </cfRule>
  </conditionalFormatting>
  <conditionalFormatting sqref="AQ9">
    <cfRule type="expression" dxfId="19" priority="115" stopIfTrue="1">
      <formula>"IF((D1=""Y"")*(NOT(ISNUMBER(P1))+NOT(ISNUMBER(Q1))), ""TRUE"", ""FALSE""))"</formula>
    </cfRule>
  </conditionalFormatting>
  <conditionalFormatting sqref="AN9">
    <cfRule type="expression" dxfId="18" priority="111" stopIfTrue="1">
      <formula>"IF((D1=""Y"")*(NOT(ISNUMBER(P1))+NOT(ISNUMBER(Q1))), ""TRUE"", ""FALSE""))"</formula>
    </cfRule>
  </conditionalFormatting>
  <conditionalFormatting sqref="AH9:AJ9">
    <cfRule type="expression" dxfId="17" priority="89" stopIfTrue="1">
      <formula>"IF((D1=""Y"")*(NOT(ISNUMBER(P1))+NOT(ISNUMBER(Q1))), ""TRUE"", ""FALSE""))"</formula>
    </cfRule>
  </conditionalFormatting>
  <conditionalFormatting sqref="AF9">
    <cfRule type="expression" dxfId="16" priority="85" stopIfTrue="1">
      <formula>"IF((D1=""Y"")*(NOT(ISNUMBER(P1))+NOT(ISNUMBER(Q1))), ""TRUE"", ""FALSE""))"</formula>
    </cfRule>
  </conditionalFormatting>
  <conditionalFormatting sqref="AG9">
    <cfRule type="expression" dxfId="15" priority="84" stopIfTrue="1">
      <formula>"IF((D1=""Y"")*(NOT(ISNUMBER(P1))+NOT(ISNUMBER(Q1))), ""TRUE"", ""FALSE""))"</formula>
    </cfRule>
  </conditionalFormatting>
  <conditionalFormatting sqref="AK9">
    <cfRule type="expression" dxfId="14" priority="70" stopIfTrue="1">
      <formula>"IF((D1=""Y"")*(NOT(ISNUMBER(P1))+NOT(ISNUMBER(Q1))), ""TRUE"", ""FALSE""))"</formula>
    </cfRule>
  </conditionalFormatting>
  <conditionalFormatting sqref="D9:I9">
    <cfRule type="expression" dxfId="13" priority="29" stopIfTrue="1">
      <formula>"IF((D1=""Y"")*(NOT(ISNUMBER(P1))+NOT(ISNUMBER(Q1))), ""TRUE"", ""FALSE""))"</formula>
    </cfRule>
  </conditionalFormatting>
  <conditionalFormatting sqref="AD9">
    <cfRule type="expression" dxfId="12" priority="27" stopIfTrue="1">
      <formula>"IF((D1=""Y"")*(NOT(ISNUMBER(P1))+NOT(ISNUMBER(Q1))), ""TRUE"", ""FALSE""))"</formula>
    </cfRule>
  </conditionalFormatting>
  <conditionalFormatting sqref="AE9">
    <cfRule type="expression" dxfId="11" priority="16" stopIfTrue="1">
      <formula>"IF((D1=""Y"")*(NOT(ISNUMBER(P1))+NOT(ISNUMBER(Q1))), ""TRUE"", ""FALSE""))"</formula>
    </cfRule>
  </conditionalFormatting>
  <conditionalFormatting sqref="V9">
    <cfRule type="expression" dxfId="10" priority="15" stopIfTrue="1">
      <formula>"IF((D1=""Y"")*(NOT(ISNUMBER(P1))+NOT(ISNUMBER(Q1))), ""TRUE"", ""FALSE""))"</formula>
    </cfRule>
  </conditionalFormatting>
  <conditionalFormatting sqref="W9">
    <cfRule type="expression" dxfId="9" priority="13" stopIfTrue="1">
      <formula>"IF((D1=""Y"")*(NOT(ISNUMBER(P1))+NOT(ISNUMBER(Q1))), ""TRUE"", ""FALSE""))"</formula>
    </cfRule>
  </conditionalFormatting>
  <conditionalFormatting sqref="X9">
    <cfRule type="expression" dxfId="8" priority="10" stopIfTrue="1">
      <formula>"IF((D1=""Y"")*(NOT(ISNUMBER(P1))+NOT(ISNUMBER(Q1))), ""TRUE"", ""FALSE""))"</formula>
    </cfRule>
  </conditionalFormatting>
  <conditionalFormatting sqref="AZ9">
    <cfRule type="expression" dxfId="7" priority="8" stopIfTrue="1">
      <formula>"IF((D1=""Y"")*(NOT(ISNUMBER(P1))+NOT(ISNUMBER(Q1))), ""TRUE"", ""FALSE""))"</formula>
    </cfRule>
  </conditionalFormatting>
  <conditionalFormatting sqref="J9">
    <cfRule type="expression" dxfId="6" priority="7" stopIfTrue="1">
      <formula>"IF((D1=""Y"")*(NOT(ISNUMBER(P1))+NOT(ISNUMBER(Q1))), ""TRUE"", ""FALSE""))"</formula>
    </cfRule>
  </conditionalFormatting>
  <conditionalFormatting sqref="AP9">
    <cfRule type="expression" dxfId="5" priority="6" stopIfTrue="1">
      <formula>"IF((D1=""Y"")*(NOT(ISNUMBER(P1))+NOT(ISNUMBER(Q1))), ""TRUE"", ""FALSE""))"</formula>
    </cfRule>
  </conditionalFormatting>
  <conditionalFormatting sqref="AO9">
    <cfRule type="expression" dxfId="4" priority="5" stopIfTrue="1">
      <formula>"IF((D1=""Y"")*(NOT(ISNUMBER(P1))+NOT(ISNUMBER(Q1))), ""TRUE"", ""FALSE""))"</formula>
    </cfRule>
  </conditionalFormatting>
  <conditionalFormatting sqref="T9">
    <cfRule type="expression" dxfId="3" priority="4" stopIfTrue="1">
      <formula>"IF((D1=""Y"")*(NOT(ISNUMBER(P1))+NOT(ISNUMBER(Q1))), ""TRUE"", ""FALSE""))"</formula>
    </cfRule>
  </conditionalFormatting>
  <conditionalFormatting sqref="R9">
    <cfRule type="expression" dxfId="2" priority="3" stopIfTrue="1">
      <formula>"IF((D1=""Y"")*(NOT(ISNUMBER(P1))+NOT(ISNUMBER(Q1))), ""TRUE"", ""FALSE""))"</formula>
    </cfRule>
  </conditionalFormatting>
  <conditionalFormatting sqref="U9">
    <cfRule type="expression" dxfId="1" priority="2" stopIfTrue="1">
      <formula>"IF((D1=""Y"")*(NOT(ISNUMBER(P1))+NOT(ISNUMBER(Q1))), ""TRUE"", ""FALSE""))"</formula>
    </cfRule>
  </conditionalFormatting>
  <conditionalFormatting sqref="AC9">
    <cfRule type="expression" dxfId="0" priority="1" stopIfTrue="1">
      <formula>"IF((D1=""Y"")*(NOT(ISNUMBER(P1))+NOT(ISNUMBER(Q1))), ""TRUE"", ""FALSE""))"</formula>
    </cfRule>
  </conditionalFormatting>
  <pageMargins left="0.75" right="0.75" top="0.5" bottom="0.5" header="0.5" footer="0.3"/>
  <pageSetup scale="46" orientation="landscape" r:id="rId1"/>
  <headerFooter alignWithMargins="0">
    <oddFooter>&amp;L&amp;9CONFIDENTIAL&amp;C&amp;9&amp;P&amp;R&amp;9&amp;D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Annual Incentive Plans</vt:lpstr>
      <vt:lpstr>Long-Term Incentive Plans</vt:lpstr>
      <vt:lpstr>'Annual Incentive Plans'!Print_Area</vt:lpstr>
      <vt:lpstr>'Long-Term Incentive Plans'!Print_Area</vt:lpstr>
      <vt:lpstr>'Annual Incentive Plans'!Print_Titles</vt:lpstr>
      <vt:lpstr>'Long-Term Incentive Plans'!Print_Titles</vt:lpstr>
    </vt:vector>
  </TitlesOfParts>
  <Company>Equilar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equilar</dc:creator>
  <cp:lastModifiedBy>Andrew Gordon</cp:lastModifiedBy>
  <dcterms:created xsi:type="dcterms:W3CDTF">2008-06-06T18:58:29Z</dcterms:created>
  <dcterms:modified xsi:type="dcterms:W3CDTF">2016-12-23T20:29:17Z</dcterms:modified>
</cp:coreProperties>
</file>